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Scenarios" sheetId="2" state="visible" r:id="rId4"/>
    <sheet name="Sensitivity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<sst xmlns="http://schemas.openxmlformats.org/spreadsheetml/2006/main" count="59" uniqueCount="58">
  <si>
    <t xml:space="preserve">Scenario weighting model</t>
  </si>
  <si>
    <t xml:space="preserve">IFRS 9: probability-weighted ECL across economic scenarios, the non-linearity effect and sensitivities</t>
  </si>
  <si>
    <t xml:space="preserve">HOW IT WORKS</t>
  </si>
  <si>
    <t xml:space="preserve">Set the scenarios</t>
  </si>
  <si>
    <t xml:space="preserve">Read the weighted ECL</t>
  </si>
  <si>
    <t xml:space="preserve">Test sensitivities</t>
  </si>
  <si>
    <t xml:space="preserve">Weights, unemployment, house prices</t>
  </si>
  <si>
    <t xml:space="preserve">And the non-linearity gap</t>
  </si>
  <si>
    <t xml:space="preserve">100% scenarios, weight shifts</t>
  </si>
  <si>
    <t xml:space="preserve">LIVE RESULTS</t>
  </si>
  <si>
    <t xml:space="preserve">Base case ECL</t>
  </si>
  <si>
    <t xml:space="preserve">Weighted ECL</t>
  </si>
  <si>
    <t xml:space="preserve">Non-linearity</t>
  </si>
  <si>
    <t xml:space="preserve">Check</t>
  </si>
  <si>
    <t xml:space="preserve">COLOUR KEY</t>
  </si>
  <si>
    <t xml:space="preserve">You type here</t>
  </si>
  <si>
    <t xml:space="preserve">Calculated for you</t>
  </si>
  <si>
    <t xml:space="preserve">✓ Check passed</t>
  </si>
  <si>
    <t xml:space="preserve">✗ Needs attention</t>
  </si>
  <si>
    <t xml:space="preserve">JUMP TO</t>
  </si>
  <si>
    <t xml:space="preserve">Scenarios  ›</t>
  </si>
  <si>
    <t xml:space="preserve">Sensitivity  ›</t>
  </si>
  <si>
    <t xml:space="preserve">Example: Northline Telecom, a fictional company, in CU million. Replace the figures with your own. General information, not advice. taxbakers.com/ifrs-18</t>
  </si>
  <si>
    <t xml:space="preserve">Scenarios</t>
  </si>
  <si>
    <t xml:space="preserve">Three economic scenarios drive PD and LGD. ECL is calculated in each and weighted by probability.</t>
  </si>
  <si>
    <t xml:space="preserve">Exposure at default</t>
  </si>
  <si>
    <t xml:space="preserve">PD in the base case</t>
  </si>
  <si>
    <t xml:space="preserve">Unemployment in the base case</t>
  </si>
  <si>
    <t xml:space="preserve">PD rises by this much per 1 point of extra unemployment</t>
  </si>
  <si>
    <t xml:space="preserve">LGD in the base case</t>
  </si>
  <si>
    <t xml:space="preserve">LGD rises by this many points per 1% fall in house prices</t>
  </si>
  <si>
    <t xml:space="preserve">Base</t>
  </si>
  <si>
    <t xml:space="preserve">Downside</t>
  </si>
  <si>
    <t xml:space="preserve">Upside</t>
  </si>
  <si>
    <t xml:space="preserve">Probability weight</t>
  </si>
  <si>
    <t xml:space="preserve">Unemployment</t>
  </si>
  <si>
    <t xml:space="preserve">House price change</t>
  </si>
  <si>
    <t xml:space="preserve">PD</t>
  </si>
  <si>
    <t xml:space="preserve">LGD</t>
  </si>
  <si>
    <t xml:space="preserve">ECL in this scenario</t>
  </si>
  <si>
    <t xml:space="preserve">Probability-weighted ECL</t>
  </si>
  <si>
    <t xml:space="preserve">Weights add up to 100%</t>
  </si>
  <si>
    <t xml:space="preserve">Average unemployment across scenarios</t>
  </si>
  <si>
    <t xml:space="preserve">Average house price change</t>
  </si>
  <si>
    <t xml:space="preserve">ECL from one scenario at the average conditions</t>
  </si>
  <si>
    <t xml:space="preserve">Non-linearity: weighted ECL minus single-scenario ECL</t>
  </si>
  <si>
    <t xml:space="preserve">Losses rise faster in a downturn than they fall in good times, so the probability-weighted ECL is higher than the ECL of a single scenario built from average conditions. That is why IFRS 9 requires several scenarios when losses respond non-linearly to the economy (IFRS 9.5.5.17-18, B5.5.42).</t>
  </si>
  <si>
    <t xml:space="preserve">Sensitivity</t>
  </si>
  <si>
    <t xml:space="preserve">How reported ECL would change under different scenario weights, as IFRS 7 disclosures often show.</t>
  </si>
  <si>
    <t xml:space="preserve">Case</t>
  </si>
  <si>
    <t xml:space="preserve">ECL</t>
  </si>
  <si>
    <t xml:space="preserve">Change from reported</t>
  </si>
  <si>
    <t xml:space="preserve">Reported (probability-weighted)</t>
  </si>
  <si>
    <t xml:space="preserve">100% base case</t>
  </si>
  <si>
    <t xml:space="preserve">100% downside</t>
  </si>
  <si>
    <t xml:space="preserve">100% upside</t>
  </si>
  <si>
    <t xml:space="preserve">Downside weight +10 points (taken from base)</t>
  </si>
  <si>
    <t xml:space="preserve">Downside weight -10 points (given to base)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</si>
</sst>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#,##0;\(#,##0\);;"/>
    <numFmt numFmtId="167" formatCode="0.00%"/>
    <numFmt numFmtId="168" formatCode="0.0%;\(0.0%\);;"/>
    <numFmt numFmtId="169" formatCode="0.00"/>
    <numFmt numFmtId="170" formatCode="\+#,##0;\-#,##0;0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sz val="11"/>
      <color rgb="FFCFE0E3"/>
      <name val="Arial"/>
      <family val="0"/>
      <charset val="1"/>
    </font>
    <font>
      <b val="true"/>
      <sz val="9"/>
      <color rgb="FF86BC25"/>
      <name val="Arial"/>
      <family val="0"/>
      <charset val="1"/>
    </font>
    <font>
      <b val="true"/>
      <sz val="28"/>
      <color rgb="FF86BC25"/>
      <name val="Arial"/>
      <family val="0"/>
      <charset val="1"/>
    </font>
    <font>
      <b val="true"/>
      <sz val="12"/>
      <color rgb="FF0E3D4A"/>
      <name val="Arial"/>
      <family val="0"/>
      <charset val="1"/>
    </font>
    <font>
      <sz val="9"/>
      <color rgb="FF6B7A80"/>
      <name val="Arial"/>
      <family val="0"/>
      <charset val="1"/>
    </font>
    <font>
      <b val="true"/>
      <sz val="20"/>
      <color rgb="FF0E3D4A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E3D4A"/>
      <name val="Arial"/>
      <family val="0"/>
      <charset val="1"/>
    </font>
    <font>
      <b val="true"/>
      <sz val="10"/>
      <color rgb="FF2E6B12"/>
      <name val="Arial"/>
      <family val="0"/>
      <charset val="1"/>
    </font>
    <font>
      <b val="true"/>
      <sz val="10"/>
      <color rgb="FFA12B1E"/>
      <name val="Arial"/>
      <family val="0"/>
      <charset val="1"/>
    </font>
    <font>
      <b val="true"/>
      <sz val="11"/>
      <color rgb="FF0E3D4A"/>
      <name val="Arial"/>
      <family val="0"/>
      <charset val="1"/>
    </font>
    <font>
      <sz val="8"/>
      <color rgb="FF6B7A80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sz val="10"/>
      <color rgb="FFCFE0E3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E3D4A"/>
      <name val="Arial"/>
      <family val="0"/>
      <charset val="1"/>
    </font>
    <font>
      <sz val="1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E3D4A"/>
        <bgColor rgb="FF333333"/>
      </patternFill>
    </fill>
    <fill>
      <patternFill patternType="solid">
        <fgColor rgb="FF86BC25"/>
        <bgColor rgb="FF808000"/>
      </patternFill>
    </fill>
    <fill>
      <patternFill patternType="solid">
        <fgColor rgb="FFF3F5F0"/>
        <bgColor rgb="FFFFFFFF"/>
      </patternFill>
    </fill>
    <fill>
      <patternFill patternType="solid">
        <fgColor rgb="FFFFFFFF"/>
        <bgColor rgb="FFF3F5F0"/>
      </patternFill>
    </fill>
    <fill>
      <patternFill patternType="solid">
        <fgColor rgb="FFFFF4C2"/>
        <bgColor rgb="FFFFFF99"/>
      </patternFill>
    </fill>
    <fill>
      <patternFill patternType="solid">
        <fgColor rgb="FFDFF0D0"/>
        <bgColor rgb="FFF3F5F0"/>
      </patternFill>
    </fill>
    <fill>
      <patternFill patternType="solid">
        <fgColor rgb="FFF8D7D2"/>
        <bgColor rgb="FFD9D9D9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D5DBD8"/>
      </left>
      <right/>
      <top style="thin">
        <color rgb="FFD5DBD8"/>
      </top>
      <bottom style="thin">
        <color rgb="FFD5DBD8"/>
      </bottom>
      <diagonal/>
    </border>
    <border diagonalUp="false" diagonalDown="false">
      <left/>
      <right style="thin">
        <color rgb="FFD5DBD8"/>
      </right>
      <top style="thin">
        <color rgb="FFD5DBD8"/>
      </top>
      <bottom/>
      <diagonal/>
    </border>
    <border diagonalUp="false" diagonalDown="false">
      <left/>
      <right style="thin">
        <color rgb="FFD5DBD8"/>
      </right>
      <top/>
      <bottom style="thin">
        <color rgb="FFD5DBD8"/>
      </bottom>
      <diagonal/>
    </border>
    <border diagonalUp="false" diagonalDown="false">
      <left style="thin">
        <color rgb="FFD5DBD8"/>
      </left>
      <right style="thin">
        <color rgb="FFD5DBD8"/>
      </right>
      <top style="medium">
        <color rgb="FF0E3D4A"/>
      </top>
      <bottom/>
      <diagonal/>
    </border>
    <border diagonalUp="false" diagonalDown="false">
      <left style="thin">
        <color rgb="FFD5DBD8"/>
      </left>
      <right style="thin">
        <color rgb="FFD5DBD8"/>
      </right>
      <top/>
      <bottom style="thin">
        <color rgb="FFD5DBD8"/>
      </bottom>
      <diagonal/>
    </border>
    <border diagonalUp="false" diagonalDown="false">
      <left style="thin">
        <color rgb="FFD5DBD8"/>
      </left>
      <right style="thin">
        <color rgb="FFD5DBD8"/>
      </right>
      <top style="thin">
        <color rgb="FFD5DBD8"/>
      </top>
      <bottom style="thin">
        <color rgb="FFD5DBD8"/>
      </bottom>
      <diagonal/>
    </border>
    <border diagonalUp="false" diagonalDown="false">
      <left style="thick">
        <color rgb="FFFFFFFF"/>
      </left>
      <right style="thick">
        <color rgb="FFFFFFFF"/>
      </right>
      <top/>
      <bottom/>
      <diagonal/>
    </border>
    <border diagonalUp="false" diagonalDown="false">
      <left/>
      <right/>
      <top/>
      <bottom style="hair">
        <color rgb="FFD5DB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9" fillId="4" borderId="3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9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8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9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6" fontId="20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0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0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0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21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7" fontId="23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3" fillId="0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70" fontId="23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2E6B12"/>
      </font>
      <fill>
        <patternFill>
          <bgColor rgb="FFDFF0D0"/>
        </patternFill>
      </fill>
    </dxf>
    <dxf>
      <font>
        <name val="Arial"/>
        <charset val="1"/>
        <family val="0"/>
        <b val="1"/>
        <color rgb="FFA12B1E"/>
      </font>
      <fill>
        <patternFill>
          <bgColor rgb="FFF8D7D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6B12"/>
      <rgbColor rgb="FF000080"/>
      <rgbColor rgb="FF808000"/>
      <rgbColor rgb="FF800080"/>
      <rgbColor rgb="FF008080"/>
      <rgbColor rgb="FFD5DBD8"/>
      <rgbColor rgb="FF878787"/>
      <rgbColor rgb="FF9999FF"/>
      <rgbColor rgb="FF993366"/>
      <rgbColor rgb="FFFFF4C2"/>
      <rgbColor rgb="FFF3F5F0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FE0E3"/>
      <rgbColor rgb="FFDFF0D0"/>
      <rgbColor rgb="FFFFFF99"/>
      <rgbColor rgb="FF99CCFF"/>
      <rgbColor rgb="FFFF99CC"/>
      <rgbColor rgb="FFCC99FF"/>
      <rgbColor rgb="FFF8D7D2"/>
      <rgbColor rgb="FF3366FF"/>
      <rgbColor rgb="FF33CCCC"/>
      <rgbColor rgb="FF86BC25"/>
      <rgbColor rgb="FFFFCC00"/>
      <rgbColor rgb="FFFF9900"/>
      <rgbColor rgb="FFFF6600"/>
      <rgbColor rgb="FF6B7A80"/>
      <rgbColor rgb="FF969696"/>
      <rgbColor rgb="FF0E3D4A"/>
      <rgbColor rgb="FF339966"/>
      <rgbColor rgb="FF003300"/>
      <rgbColor rgb="FF333300"/>
      <rgbColor rgb="FFA12B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ECL by scenario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0e3d4a"/>
            </a:solidFill>
            <a:ln w="0">
              <a:solidFill>
                <a:srgbClr val="0e3d4a"/>
              </a:solidFill>
            </a:ln>
          </c:spPr>
          <c:invertIfNegative val="0"/>
          <c:dLbls>
            <c:numFmt formatCode="#,##0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Scenarios!$C$14:$E$14</c:f>
              <c:strCache>
                <c:ptCount val="3"/>
                <c:pt idx="0">
                  <c:v>Base</c:v>
                </c:pt>
                <c:pt idx="1">
                  <c:v>Downside</c:v>
                </c:pt>
                <c:pt idx="2">
                  <c:v>Upside</c:v>
                </c:pt>
              </c:strCache>
            </c:strRef>
          </c:cat>
          <c:val>
            <c:numRef>
              <c:f>Scenarios!$C$20:$E$20</c:f>
              <c:numCache>
                <c:formatCode>#,##0;\(#,##0\);;</c:formatCode>
                <c:ptCount val="3"/>
                <c:pt idx="0">
                  <c:v>30000</c:v>
                </c:pt>
                <c:pt idx="1">
                  <c:v>62400</c:v>
                </c:pt>
                <c:pt idx="2">
                  <c:v>18900</c:v>
                </c:pt>
              </c:numCache>
            </c:numRef>
          </c:val>
        </c:ser>
        <c:gapWidth val="60"/>
        <c:overlap val="0"/>
        <c:axId val="47158656"/>
        <c:axId val="60963021"/>
      </c:barChart>
      <c:catAx>
        <c:axId val="4715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0963021"/>
        <c:crosses val="autoZero"/>
        <c:auto val="1"/>
        <c:lblAlgn val="ctr"/>
        <c:lblOffset val="100"/>
        <c:noMultiLvlLbl val="0"/>
      </c:catAx>
      <c:valAx>
        <c:axId val="60963021"/>
        <c:scaling>
          <c:orientation val="minMax"/>
        </c:scaling>
        <c:delete val="1"/>
        <c:axPos val="l"/>
        <c:numFmt formatCode="#,##0;\(#,##0\);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7158656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6</xdr:row>
      <xdr:rowOff>0</xdr:rowOff>
    </xdr:from>
    <xdr:to>
      <xdr:col>16</xdr:col>
      <xdr:colOff>507600</xdr:colOff>
      <xdr:row>15</xdr:row>
      <xdr:rowOff>113760</xdr:rowOff>
    </xdr:to>
    <xdr:graphicFrame>
      <xdr:nvGraphicFramePr>
        <xdr:cNvPr id="0" name="Chart 1"/>
        <xdr:cNvGraphicFramePr/>
      </xdr:nvGraphicFramePr>
      <xdr:xfrm>
        <a:off x="8400240" y="1247760"/>
        <a:ext cx="539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6BC25"/>
    <pageSetUpPr fitToPage="true"/>
  </sheetPr>
  <dimension ref="B1:M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13" min="2" style="0" width="11.5"/>
  </cols>
  <sheetData>
    <row r="1" customFormat="false" ht="18" hidden="false" customHeight="false" outlineLevel="0" collapsed="false"/>
    <row r="2" customFormat="false" ht="24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4" hidden="false" customHeight="true" outlineLevel="0" collapsed="false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customFormat="false" ht="21.75" hidden="false" customHeight="true" outlineLevel="0" collapsed="false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customFormat="false" ht="7.5" hidden="false" customHeight="true" outlineLevel="0" collapsed="false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customFormat="false" ht="4.5" hidden="false" customHeight="true" outlineLevel="0" collapsed="false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customFormat="false" ht="18" hidden="false" customHeight="false" outlineLevel="0" collapsed="false"/>
    <row r="8" customFormat="false" ht="18" hidden="false" customHeight="true" outlineLevel="0" collapsed="false">
      <c r="B8" s="5" t="s">
        <v>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customFormat="false" ht="24" hidden="false" customHeight="true" outlineLevel="0" collapsed="false">
      <c r="B9" s="6" t="n">
        <v>1</v>
      </c>
      <c r="C9" s="7" t="s">
        <v>3</v>
      </c>
      <c r="D9" s="7"/>
      <c r="E9" s="7"/>
      <c r="F9" s="6" t="n">
        <v>2</v>
      </c>
      <c r="G9" s="7" t="s">
        <v>4</v>
      </c>
      <c r="H9" s="7"/>
      <c r="I9" s="7"/>
      <c r="J9" s="6" t="n">
        <v>3</v>
      </c>
      <c r="K9" s="7" t="s">
        <v>5</v>
      </c>
      <c r="L9" s="7"/>
      <c r="M9" s="7"/>
    </row>
    <row r="10" customFormat="false" ht="24" hidden="false" customHeight="true" outlineLevel="0" collapsed="false">
      <c r="B10" s="6"/>
      <c r="C10" s="7"/>
      <c r="D10" s="7"/>
      <c r="E10" s="7"/>
      <c r="F10" s="6"/>
      <c r="G10" s="7"/>
      <c r="H10" s="7"/>
      <c r="I10" s="7"/>
      <c r="J10" s="6"/>
      <c r="K10" s="7"/>
      <c r="L10" s="7"/>
      <c r="M10" s="7"/>
    </row>
    <row r="11" customFormat="false" ht="24" hidden="false" customHeight="true" outlineLevel="0" collapsed="false">
      <c r="B11" s="6"/>
      <c r="C11" s="8" t="s">
        <v>6</v>
      </c>
      <c r="D11" s="8"/>
      <c r="E11" s="8"/>
      <c r="F11" s="6"/>
      <c r="G11" s="8" t="s">
        <v>7</v>
      </c>
      <c r="H11" s="8"/>
      <c r="I11" s="8"/>
      <c r="J11" s="6"/>
      <c r="K11" s="8" t="s">
        <v>8</v>
      </c>
      <c r="L11" s="8"/>
      <c r="M11" s="8"/>
    </row>
    <row r="12" customFormat="false" ht="18" hidden="false" customHeight="false" outlineLevel="0" collapsed="false"/>
    <row r="13" customFormat="false" ht="18" hidden="false" customHeight="true" outlineLevel="0" collapsed="false">
      <c r="B13" s="5" t="s">
        <v>9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customFormat="false" ht="18" hidden="false" customHeight="true" outlineLevel="0" collapsed="false">
      <c r="B14" s="9" t="s">
        <v>10</v>
      </c>
      <c r="C14" s="9"/>
      <c r="D14" s="9"/>
      <c r="E14" s="9" t="s">
        <v>11</v>
      </c>
      <c r="F14" s="9"/>
      <c r="G14" s="9"/>
      <c r="H14" s="9" t="s">
        <v>12</v>
      </c>
      <c r="I14" s="9"/>
      <c r="J14" s="9"/>
      <c r="K14" s="9" t="s">
        <v>13</v>
      </c>
      <c r="L14" s="9"/>
      <c r="M14" s="9"/>
    </row>
    <row r="15" customFormat="false" ht="21.75" hidden="false" customHeight="true" outlineLevel="0" collapsed="false">
      <c r="B15" s="10" t="n">
        <f aca="false">Scenarios!C20</f>
        <v>30000</v>
      </c>
      <c r="C15" s="10"/>
      <c r="D15" s="10"/>
      <c r="E15" s="10" t="n">
        <f aca="false">Scenarios!C23</f>
        <v>38610</v>
      </c>
      <c r="F15" s="10"/>
      <c r="G15" s="10"/>
      <c r="H15" s="10" t="n">
        <f aca="false">Scenarios!C28</f>
        <v>1349.99999999999</v>
      </c>
      <c r="I15" s="10"/>
      <c r="J15" s="10"/>
      <c r="K15" s="11" t="str">
        <f aca="false">Scenarios!C24</f>
        <v>✓ 100%</v>
      </c>
      <c r="L15" s="11"/>
      <c r="M15" s="11"/>
    </row>
    <row r="16" customFormat="false" ht="21.75" hidden="false" customHeight="true" outlineLevel="0" collapsed="false">
      <c r="B16" s="10"/>
      <c r="C16" s="10"/>
      <c r="D16" s="10"/>
      <c r="E16" s="10"/>
      <c r="F16" s="10"/>
      <c r="G16" s="10"/>
      <c r="H16" s="10"/>
      <c r="I16" s="10"/>
      <c r="J16" s="10"/>
      <c r="K16" s="11"/>
      <c r="L16" s="11"/>
      <c r="M16" s="11"/>
    </row>
    <row r="17" customFormat="false" ht="18" hidden="false" customHeight="false" outlineLevel="0" collapsed="false"/>
    <row r="18" customFormat="false" ht="18" hidden="false" customHeight="true" outlineLevel="0" collapsed="false">
      <c r="B18" s="5" t="s">
        <v>14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customFormat="false" ht="24" hidden="false" customHeight="true" outlineLevel="0" collapsed="false">
      <c r="B19" s="12" t="s">
        <v>15</v>
      </c>
      <c r="C19" s="12"/>
      <c r="D19" s="12"/>
      <c r="E19" s="13" t="s">
        <v>16</v>
      </c>
      <c r="F19" s="13"/>
      <c r="G19" s="13"/>
      <c r="H19" s="14" t="s">
        <v>17</v>
      </c>
      <c r="I19" s="14"/>
      <c r="J19" s="14"/>
      <c r="K19" s="15" t="s">
        <v>18</v>
      </c>
      <c r="L19" s="15"/>
      <c r="M19" s="15"/>
    </row>
    <row r="20" customFormat="false" ht="18" hidden="false" customHeight="false" outlineLevel="0" collapsed="false"/>
    <row r="21" customFormat="false" ht="18" hidden="false" customHeight="true" outlineLevel="0" collapsed="false">
      <c r="B21" s="5" t="s">
        <v>19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customFormat="false" ht="27.75" hidden="false" customHeight="true" outlineLevel="0" collapsed="false">
      <c r="B22" s="16" t="s">
        <v>20</v>
      </c>
      <c r="C22" s="16"/>
      <c r="D22" s="16"/>
      <c r="E22" s="16" t="s">
        <v>21</v>
      </c>
      <c r="F22" s="16"/>
      <c r="G22" s="16"/>
    </row>
    <row r="23" customFormat="false" ht="18" hidden="false" customHeight="false" outlineLevel="0" collapsed="false"/>
    <row r="24" customFormat="false" ht="18" hidden="false" customHeight="false" outlineLevel="0" collapsed="false"/>
    <row r="25" customFormat="false" ht="18" hidden="false" customHeight="false" outlineLevel="0" collapsed="false"/>
    <row r="26" customFormat="false" ht="18" hidden="false" customHeight="false" outlineLevel="0" collapsed="false"/>
    <row r="27" customFormat="false" ht="18" hidden="false" customHeight="false" outlineLevel="0" collapsed="false"/>
    <row r="28" customFormat="false" ht="18" hidden="false" customHeight="false" outlineLevel="0" collapsed="false"/>
    <row r="29" customFormat="false" ht="18" hidden="false" customHeight="false" outlineLevel="0" collapsed="false"/>
    <row r="30" customFormat="false" ht="18" hidden="false" customHeight="false" outlineLevel="0" collapsed="false"/>
    <row r="31" customFormat="false" ht="18" hidden="false" customHeight="false" outlineLevel="0" collapsed="false"/>
    <row r="32" customFormat="false" ht="18" hidden="false" customHeight="false" outlineLevel="0" collapsed="false"/>
    <row r="33" customFormat="false" ht="18" hidden="false" customHeight="false" outlineLevel="0" collapsed="false"/>
    <row r="34" customFormat="false" ht="18" hidden="false" customHeight="false" outlineLevel="0" collapsed="false"/>
    <row r="35" customFormat="false" ht="18" hidden="false" customHeight="false" outlineLevel="0" collapsed="false"/>
    <row r="36" customFormat="false" ht="18" hidden="false" customHeight="false" outlineLevel="0" collapsed="false"/>
    <row r="37" customFormat="false" ht="18" hidden="false" customHeight="false" outlineLevel="0" collapsed="false"/>
    <row r="38" customFormat="false" ht="18" hidden="false" customHeight="false" outlineLevel="0" collapsed="false"/>
    <row r="39" customFormat="false" ht="18" hidden="false" customHeight="false" outlineLevel="0" collapsed="false"/>
    <row r="40" customFormat="false" ht="18" hidden="false" customHeight="false" outlineLevel="0" collapsed="false"/>
    <row r="41" customFormat="false" ht="18" hidden="false" customHeight="true" outlineLevel="0" collapsed="false">
      <c r="B41" s="17" t="s">
        <v>22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</sheetData>
  <mergeCells count="30">
    <mergeCell ref="B2:M3"/>
    <mergeCell ref="B4:M4"/>
    <mergeCell ref="B8:M8"/>
    <mergeCell ref="B9:B11"/>
    <mergeCell ref="C9:E10"/>
    <mergeCell ref="F9:F11"/>
    <mergeCell ref="G9:I10"/>
    <mergeCell ref="J9:J11"/>
    <mergeCell ref="K9:M10"/>
    <mergeCell ref="C11:E11"/>
    <mergeCell ref="G11:I11"/>
    <mergeCell ref="K11:M11"/>
    <mergeCell ref="B13:M13"/>
    <mergeCell ref="B14:D14"/>
    <mergeCell ref="E14:G14"/>
    <mergeCell ref="H14:J14"/>
    <mergeCell ref="K14:M14"/>
    <mergeCell ref="B15:D16"/>
    <mergeCell ref="E15:G16"/>
    <mergeCell ref="H15:J16"/>
    <mergeCell ref="K15:M16"/>
    <mergeCell ref="B18:M18"/>
    <mergeCell ref="B19:D19"/>
    <mergeCell ref="E19:G19"/>
    <mergeCell ref="H19:J19"/>
    <mergeCell ref="K19:M19"/>
    <mergeCell ref="B21:M21"/>
    <mergeCell ref="B22:D22"/>
    <mergeCell ref="E22:G22"/>
    <mergeCell ref="B41:M41"/>
  </mergeCells>
  <conditionalFormatting sqref="K15">
    <cfRule type="expression" priority="2" aboveAverage="0" equalAverage="0" bottom="0" percent="0" rank="0" text="" dxfId="0">
      <formula>LEFT(K15,1)="✓"</formula>
    </cfRule>
    <cfRule type="expression" priority="3" aboveAverage="0" equalAverage="0" bottom="0" percent="0" rank="0" text="" dxfId="1">
      <formula>LEFT(K15,1)&lt;&gt;"✓"</formula>
    </cfRule>
  </conditionalFormatting>
  <hyperlinks>
    <hyperlink ref="B22" location="'Scenarios'!B2" display="Scenarios  ›"/>
    <hyperlink ref="E22" location="'Sensitivity'!B2" display="Sensitivity  ›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G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6"/>
    <col collapsed="false" customWidth="true" hidden="false" outlineLevel="0" max="5" min="3" style="0" width="14"/>
    <col collapsed="false" customWidth="true" hidden="false" outlineLevel="0" max="6" min="6" style="0" width="4"/>
    <col collapsed="false" customWidth="true" hidden="false" outlineLevel="0" max="7" min="7" style="0" width="16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8" t="s">
        <v>23</v>
      </c>
      <c r="C2" s="18"/>
      <c r="D2" s="18"/>
      <c r="E2" s="18"/>
      <c r="F2" s="18"/>
      <c r="G2" s="18"/>
    </row>
    <row r="3" customFormat="false" ht="19.5" hidden="false" customHeight="true" outlineLevel="0" collapsed="false">
      <c r="B3" s="18"/>
      <c r="C3" s="18"/>
      <c r="D3" s="18"/>
      <c r="E3" s="18"/>
      <c r="F3" s="18"/>
      <c r="G3" s="18"/>
    </row>
    <row r="4" customFormat="false" ht="19.5" hidden="false" customHeight="true" outlineLevel="0" collapsed="false">
      <c r="B4" s="19" t="s">
        <v>24</v>
      </c>
      <c r="C4" s="19"/>
      <c r="D4" s="19"/>
      <c r="E4" s="19"/>
      <c r="F4" s="19"/>
      <c r="G4" s="19"/>
    </row>
    <row r="5" customFormat="false" ht="3.75" hidden="false" customHeight="true" outlineLevel="0" collapsed="false">
      <c r="B5" s="4"/>
      <c r="C5" s="4"/>
      <c r="D5" s="4"/>
      <c r="E5" s="4"/>
      <c r="F5" s="4"/>
      <c r="G5" s="4"/>
    </row>
    <row r="6" customFormat="false" ht="18" hidden="false" customHeight="false" outlineLevel="0" collapsed="false"/>
    <row r="7" customFormat="false" ht="18" hidden="false" customHeight="false" outlineLevel="0" collapsed="false">
      <c r="B7" s="20" t="s">
        <v>25</v>
      </c>
      <c r="C7" s="21" t="n">
        <v>2000000</v>
      </c>
    </row>
    <row r="8" customFormat="false" ht="18" hidden="false" customHeight="false" outlineLevel="0" collapsed="false">
      <c r="B8" s="20" t="s">
        <v>26</v>
      </c>
      <c r="C8" s="22" t="n">
        <v>0.0375</v>
      </c>
    </row>
    <row r="9" customFormat="false" ht="18" hidden="false" customHeight="false" outlineLevel="0" collapsed="false">
      <c r="B9" s="20" t="s">
        <v>27</v>
      </c>
      <c r="C9" s="22" t="n">
        <v>0.05</v>
      </c>
    </row>
    <row r="10" customFormat="false" ht="23.85" hidden="false" customHeight="false" outlineLevel="0" collapsed="false">
      <c r="B10" s="20" t="s">
        <v>28</v>
      </c>
      <c r="C10" s="23" t="n">
        <v>0.3</v>
      </c>
    </row>
    <row r="11" customFormat="false" ht="18" hidden="false" customHeight="false" outlineLevel="0" collapsed="false">
      <c r="B11" s="20" t="s">
        <v>29</v>
      </c>
      <c r="C11" s="23" t="n">
        <v>0.4</v>
      </c>
    </row>
    <row r="12" customFormat="false" ht="23.85" hidden="false" customHeight="false" outlineLevel="0" collapsed="false">
      <c r="B12" s="20" t="s">
        <v>30</v>
      </c>
      <c r="C12" s="24" t="n">
        <v>0.8</v>
      </c>
    </row>
    <row r="13" customFormat="false" ht="18" hidden="false" customHeight="false" outlineLevel="0" collapsed="false"/>
    <row r="14" customFormat="false" ht="33.75" hidden="false" customHeight="true" outlineLevel="0" collapsed="false">
      <c r="B14" s="25"/>
      <c r="C14" s="26" t="s">
        <v>31</v>
      </c>
      <c r="D14" s="26" t="s">
        <v>32</v>
      </c>
      <c r="E14" s="26" t="s">
        <v>33</v>
      </c>
    </row>
    <row r="15" customFormat="false" ht="18" hidden="false" customHeight="false" outlineLevel="0" collapsed="false">
      <c r="B15" s="20" t="s">
        <v>34</v>
      </c>
      <c r="C15" s="23" t="n">
        <v>0.6</v>
      </c>
      <c r="D15" s="23" t="n">
        <v>0.3</v>
      </c>
      <c r="E15" s="23" t="n">
        <v>0.1</v>
      </c>
    </row>
    <row r="16" customFormat="false" ht="18" hidden="false" customHeight="false" outlineLevel="0" collapsed="false">
      <c r="B16" s="20" t="s">
        <v>35</v>
      </c>
      <c r="C16" s="22" t="n">
        <v>0.05</v>
      </c>
      <c r="D16" s="22" t="n">
        <v>0.07</v>
      </c>
      <c r="E16" s="22" t="n">
        <v>0.04</v>
      </c>
    </row>
    <row r="17" customFormat="false" ht="18" hidden="false" customHeight="false" outlineLevel="0" collapsed="false">
      <c r="B17" s="20" t="s">
        <v>36</v>
      </c>
      <c r="C17" s="22" t="n">
        <v>0</v>
      </c>
      <c r="D17" s="22" t="n">
        <v>-0.15</v>
      </c>
      <c r="E17" s="22" t="n">
        <v>0.05</v>
      </c>
    </row>
    <row r="18" customFormat="false" ht="18" hidden="false" customHeight="false" outlineLevel="0" collapsed="false">
      <c r="B18" s="27" t="s">
        <v>37</v>
      </c>
      <c r="C18" s="28" t="n">
        <f aca="false">MIN(1,MAX(0,$C$8*(1+$C$10*(C16-$C$9)*100)))</f>
        <v>0.0375</v>
      </c>
      <c r="D18" s="28" t="n">
        <f aca="false">MIN(1,MAX(0,$C$8*(1+$C$10*(D16-$C$9)*100)))</f>
        <v>0.06</v>
      </c>
      <c r="E18" s="28" t="n">
        <f aca="false">MIN(1,MAX(0,$C$8*(1+$C$10*(E16-$C$9)*100)))</f>
        <v>0.02625</v>
      </c>
    </row>
    <row r="19" customFormat="false" ht="18" hidden="false" customHeight="false" outlineLevel="0" collapsed="false">
      <c r="B19" s="27" t="s">
        <v>38</v>
      </c>
      <c r="C19" s="28" t="n">
        <f aca="false">MIN(1,MAX(0,$C$11+$C$12*MAX(0,-C17*100)/100-$C$12*MAX(0,C17*100)/100))</f>
        <v>0.4</v>
      </c>
      <c r="D19" s="28" t="n">
        <f aca="false">MIN(1,MAX(0,$C$11+$C$12*MAX(0,-D17*100)/100-$C$12*MAX(0,D17*100)/100))</f>
        <v>0.52</v>
      </c>
      <c r="E19" s="28" t="n">
        <f aca="false">MIN(1,MAX(0,$C$11+$C$12*MAX(0,-E17*100)/100-$C$12*MAX(0,E17*100)/100))</f>
        <v>0.36</v>
      </c>
    </row>
    <row r="20" customFormat="false" ht="18" hidden="false" customHeight="false" outlineLevel="0" collapsed="false">
      <c r="B20" s="20" t="s">
        <v>39</v>
      </c>
      <c r="C20" s="29" t="n">
        <f aca="false">$C$7*C18*C19</f>
        <v>30000</v>
      </c>
      <c r="D20" s="29" t="n">
        <f aca="false">$C$7*D18*D19</f>
        <v>62400</v>
      </c>
      <c r="E20" s="29" t="n">
        <f aca="false">$C$7*E18*E19</f>
        <v>18900</v>
      </c>
    </row>
    <row r="21" customFormat="false" ht="18" hidden="false" customHeight="false" outlineLevel="0" collapsed="false">
      <c r="B21" s="20" t="s">
        <v>11</v>
      </c>
      <c r="C21" s="29" t="n">
        <f aca="false">C20*C15</f>
        <v>18000</v>
      </c>
      <c r="D21" s="29" t="n">
        <f aca="false">D20*D15</f>
        <v>18720</v>
      </c>
      <c r="E21" s="29" t="n">
        <f aca="false">E20*E15</f>
        <v>1890</v>
      </c>
    </row>
    <row r="22" customFormat="false" ht="18" hidden="false" customHeight="false" outlineLevel="0" collapsed="false"/>
    <row r="23" customFormat="false" ht="18" hidden="false" customHeight="false" outlineLevel="0" collapsed="false">
      <c r="B23" s="20" t="s">
        <v>40</v>
      </c>
      <c r="C23" s="29" t="n">
        <f aca="false">SUM(C21:E21)</f>
        <v>38610</v>
      </c>
    </row>
    <row r="24" customFormat="false" ht="18" hidden="false" customHeight="false" outlineLevel="0" collapsed="false">
      <c r="B24" s="27" t="s">
        <v>41</v>
      </c>
      <c r="C24" s="30" t="str">
        <f aca="false">IF(ABS(SUM(C15:E15)-1)&lt;0.0001,"✓ 100%","✗ Weights do not add up")</f>
        <v>✓ 100%</v>
      </c>
    </row>
    <row r="25" customFormat="false" ht="18" hidden="false" customHeight="false" outlineLevel="0" collapsed="false">
      <c r="B25" s="27" t="s">
        <v>42</v>
      </c>
      <c r="C25" s="28" t="n">
        <f aca="false">SUMPRODUCT(C15:E15,C16:E16)</f>
        <v>0.055</v>
      </c>
    </row>
    <row r="26" customFormat="false" ht="18" hidden="false" customHeight="false" outlineLevel="0" collapsed="false">
      <c r="B26" s="27" t="s">
        <v>43</v>
      </c>
      <c r="C26" s="28" t="n">
        <f aca="false">SUMPRODUCT(C15:E15,C17:E17)</f>
        <v>-0.04</v>
      </c>
    </row>
    <row r="27" customFormat="false" ht="18" hidden="false" customHeight="false" outlineLevel="0" collapsed="false">
      <c r="B27" s="27" t="s">
        <v>44</v>
      </c>
      <c r="C27" s="31" t="n">
        <f aca="false">$C$7*MIN(1,MAX(0,$C$8*(1+$C$10*(C25-$C$9)*100)))*MIN(1,MAX(0,$C$11+$C$12*MAX(0,-C26*100)/100-$C$12*MAX(0,C26*100)/100))</f>
        <v>37260</v>
      </c>
    </row>
    <row r="28" customFormat="false" ht="23.85" hidden="false" customHeight="false" outlineLevel="0" collapsed="false">
      <c r="B28" s="20" t="s">
        <v>45</v>
      </c>
      <c r="C28" s="29" t="n">
        <f aca="false">C23-C27</f>
        <v>1349.99999999999</v>
      </c>
    </row>
    <row r="29" customFormat="false" ht="18" hidden="false" customHeight="false" outlineLevel="0" collapsed="false"/>
    <row r="30" customFormat="false" ht="18" hidden="false" customHeight="true" outlineLevel="0" collapsed="false">
      <c r="B30" s="32" t="s">
        <v>46</v>
      </c>
      <c r="C30" s="32"/>
      <c r="D30" s="32"/>
      <c r="E30" s="32"/>
      <c r="F30" s="32"/>
      <c r="G30" s="32"/>
    </row>
    <row r="31" customFormat="false" ht="18" hidden="false" customHeight="false" outlineLevel="0" collapsed="false">
      <c r="B31" s="32"/>
      <c r="C31" s="32"/>
      <c r="D31" s="32"/>
      <c r="E31" s="32"/>
      <c r="F31" s="32"/>
      <c r="G31" s="32"/>
    </row>
    <row r="32" customFormat="false" ht="18" hidden="false" customHeight="false" outlineLevel="0" collapsed="false">
      <c r="B32" s="32"/>
      <c r="C32" s="32"/>
      <c r="D32" s="32"/>
      <c r="E32" s="32"/>
      <c r="F32" s="32"/>
      <c r="G32" s="32"/>
    </row>
  </sheetData>
  <mergeCells count="3">
    <mergeCell ref="B2:G3"/>
    <mergeCell ref="B4:G4"/>
    <mergeCell ref="B30:G32"/>
  </mergeCells>
  <conditionalFormatting sqref="C24">
    <cfRule type="expression" priority="2" aboveAverage="0" equalAverage="0" bottom="0" percent="0" rank="0" text="" dxfId="0">
      <formula>LEFT(C24,1)="✓"</formula>
    </cfRule>
    <cfRule type="expression" priority="3" aboveAverage="0" equalAverage="0" bottom="0" percent="0" rank="0" text="" dxfId="1">
      <formula>LEFT(C24,1)&lt;&gt;"✓"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D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50"/>
    <col collapsed="false" customWidth="true" hidden="false" outlineLevel="0" max="4" min="3" style="0" width="16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8" t="s">
        <v>47</v>
      </c>
      <c r="C2" s="18"/>
      <c r="D2" s="18"/>
    </row>
    <row r="3" customFormat="false" ht="19.5" hidden="false" customHeight="true" outlineLevel="0" collapsed="false">
      <c r="B3" s="18"/>
      <c r="C3" s="18"/>
      <c r="D3" s="18"/>
    </row>
    <row r="4" customFormat="false" ht="19.5" hidden="false" customHeight="true" outlineLevel="0" collapsed="false">
      <c r="B4" s="19" t="s">
        <v>48</v>
      </c>
      <c r="C4" s="19"/>
      <c r="D4" s="19"/>
    </row>
    <row r="5" customFormat="false" ht="3.75" hidden="false" customHeight="true" outlineLevel="0" collapsed="false">
      <c r="B5" s="4"/>
      <c r="C5" s="4"/>
      <c r="D5" s="4"/>
    </row>
    <row r="6" customFormat="false" ht="18" hidden="false" customHeight="false" outlineLevel="0" collapsed="false"/>
    <row r="7" customFormat="false" ht="33.75" hidden="false" customHeight="true" outlineLevel="0" collapsed="false">
      <c r="B7" s="25" t="s">
        <v>49</v>
      </c>
      <c r="C7" s="26" t="s">
        <v>50</v>
      </c>
      <c r="D7" s="26" t="s">
        <v>51</v>
      </c>
    </row>
    <row r="8" customFormat="false" ht="18" hidden="false" customHeight="false" outlineLevel="0" collapsed="false">
      <c r="B8" s="33" t="s">
        <v>52</v>
      </c>
      <c r="C8" s="29" t="n">
        <f aca="false">Scenarios!C23</f>
        <v>38610</v>
      </c>
      <c r="D8" s="34" t="n">
        <f aca="false">C8-$C$8</f>
        <v>0</v>
      </c>
    </row>
    <row r="9" customFormat="false" ht="18" hidden="false" customHeight="false" outlineLevel="0" collapsed="false">
      <c r="B9" s="35" t="s">
        <v>53</v>
      </c>
      <c r="C9" s="31" t="n">
        <f aca="false">Scenarios!C20</f>
        <v>30000</v>
      </c>
      <c r="D9" s="34" t="n">
        <f aca="false">C9-$C$8</f>
        <v>-8610</v>
      </c>
    </row>
    <row r="10" customFormat="false" ht="18" hidden="false" customHeight="false" outlineLevel="0" collapsed="false">
      <c r="B10" s="35" t="s">
        <v>54</v>
      </c>
      <c r="C10" s="31" t="n">
        <f aca="false">Scenarios!D20</f>
        <v>62400</v>
      </c>
      <c r="D10" s="34" t="n">
        <f aca="false">C10-$C$8</f>
        <v>23790</v>
      </c>
    </row>
    <row r="11" customFormat="false" ht="18" hidden="false" customHeight="false" outlineLevel="0" collapsed="false">
      <c r="B11" s="35" t="s">
        <v>55</v>
      </c>
      <c r="C11" s="31" t="n">
        <f aca="false">Scenarios!E20</f>
        <v>18900</v>
      </c>
      <c r="D11" s="34" t="n">
        <f aca="false">C11-$C$8</f>
        <v>-19710</v>
      </c>
    </row>
    <row r="12" customFormat="false" ht="18" hidden="false" customHeight="false" outlineLevel="0" collapsed="false">
      <c r="B12" s="35" t="s">
        <v>56</v>
      </c>
      <c r="C12" s="31" t="n">
        <f aca="false">(Scenarios!C15-0.1)*Scenarios!C20+(Scenarios!D15+0.1)*Scenarios!D20+Scenarios!E15*Scenarios!E20</f>
        <v>41850</v>
      </c>
      <c r="D12" s="34" t="n">
        <f aca="false">C12-$C$8</f>
        <v>3240</v>
      </c>
    </row>
    <row r="13" customFormat="false" ht="18" hidden="false" customHeight="false" outlineLevel="0" collapsed="false">
      <c r="B13" s="35" t="s">
        <v>57</v>
      </c>
      <c r="C13" s="31" t="n">
        <f aca="false">(Scenarios!C15+0.1)*Scenarios!C20+(Scenarios!D15-0.1)*Scenarios!D20+Scenarios!E15*Scenarios!E20</f>
        <v>35370</v>
      </c>
      <c r="D13" s="34" t="n">
        <f aca="false">C13-$C$8</f>
        <v>-3240</v>
      </c>
    </row>
  </sheetData>
  <mergeCells count="2">
    <mergeCell ref="B2:D3"/>
    <mergeCell ref="B4:D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2026-10-04T18:36:41Z</dcterms:created>
  <dc:creator>openpyxl</dc:creator>
  <dc:description/>
  <dc:language>en-US</dc:language>
  <cp:lastModifiedBy/>
  <dcterms:modified xsi:type="dcterms:W3CDTF">2026-10-04T18:36:50Z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