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Balances" sheetId="2" state="visible" r:id="rId4"/>
    <sheet name="Roll rates" sheetId="3" state="visible" r:id="rId5"/>
    <sheet name="Allowance" sheetId="4" state="visible" r:id="rId6"/>
    <sheet name="Migratio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<sst xmlns="http://schemas.openxmlformats.org/spreadsheetml/2006/main" count="111" uniqueCount="74">
  <si>
    <t xml:space="preserve">Roll rate model</t>
  </si>
  <si>
    <t xml:space="preserve">IFRS 9: roll rates from monthly ageing, cumulative loss rates and the allowance, plus a rating migration matrix</t>
  </si>
  <si>
    <t xml:space="preserve">HOW IT WORKS</t>
  </si>
  <si>
    <t xml:space="preserve">Enter monthly balances</t>
  </si>
  <si>
    <t xml:space="preserve">Read the roll rates</t>
  </si>
  <si>
    <t xml:space="preserve">Migration matrix</t>
  </si>
  <si>
    <t xml:space="preserve">By delinquency bucket</t>
  </si>
  <si>
    <t xml:space="preserve">And cumulative loss rates</t>
  </si>
  <si>
    <t xml:space="preserve">Multi-year PDs by grade</t>
  </si>
  <si>
    <t xml:space="preserve">LIVE RESULTS</t>
  </si>
  <si>
    <t xml:space="preserve">Allowance</t>
  </si>
  <si>
    <t xml:space="preserve">Weighted loss rate</t>
  </si>
  <si>
    <t xml:space="preserve">Grade B 3-year PD</t>
  </si>
  <si>
    <t xml:space="preserve">Check</t>
  </si>
  <si>
    <t xml:space="preserve">COLOUR KEY</t>
  </si>
  <si>
    <t xml:space="preserve">You type here</t>
  </si>
  <si>
    <t xml:space="preserve">Calculated for you</t>
  </si>
  <si>
    <t xml:space="preserve">✓ Check passed</t>
  </si>
  <si>
    <t xml:space="preserve">✗ Needs attention</t>
  </si>
  <si>
    <t xml:space="preserve">JUMP TO</t>
  </si>
  <si>
    <t xml:space="preserve">Balances  ›</t>
  </si>
  <si>
    <t xml:space="preserve">Roll rates  ›</t>
  </si>
  <si>
    <t xml:space="preserve">Allowance  ›</t>
  </si>
  <si>
    <t xml:space="preserve">Migration  ›</t>
  </si>
  <si>
    <t xml:space="preserve">Example: Northline Telecom, a fictional company, in CU million. Replace the figures with your own. General information, not advice. taxbakers.com/ifrs-18</t>
  </si>
  <si>
    <t xml:space="preserve">Balances</t>
  </si>
  <si>
    <t xml:space="preserve">Receivables in each delinquency bucket at each month end, and the amount written off during the month.</t>
  </si>
  <si>
    <t xml:space="preserve">Month</t>
  </si>
  <si>
    <t xml:space="preserve">Current</t>
  </si>
  <si>
    <t xml:space="preserve">1-30 days</t>
  </si>
  <si>
    <t xml:space="preserve">31-60 days</t>
  </si>
  <si>
    <t xml:space="preserve">61-90 days</t>
  </si>
  <si>
    <t xml:space="preserve">91-120 days</t>
  </si>
  <si>
    <t xml:space="preserve">Written off</t>
  </si>
  <si>
    <t xml:space="preserve">Month 1</t>
  </si>
  <si>
    <t xml:space="preserve">Month 2</t>
  </si>
  <si>
    <t xml:space="preserve">Month 3</t>
  </si>
  <si>
    <t xml:space="preserve">Month 4</t>
  </si>
  <si>
    <t xml:space="preserve">Month 5</t>
  </si>
  <si>
    <t xml:space="preserve">Month 6</t>
  </si>
  <si>
    <t xml:space="preserve">Month 7</t>
  </si>
  <si>
    <t xml:space="preserve">Each balance should move one bucket per month if unpaid: an amount in 31-60 days this month was in 1-30 days last month. Write-offs come from the oldest bucket. Use at least 12 months of data in practice; seven are shown here.</t>
  </si>
  <si>
    <t xml:space="preserve">Roll rates</t>
  </si>
  <si>
    <t xml:space="preserve">Roll rate = balance in the next bucket this month / balance in this bucket last month. The last bucket rolls to write-off.</t>
  </si>
  <si>
    <t xml:space="preserve">Current to 1-30</t>
  </si>
  <si>
    <t xml:space="preserve">1-30 to 31-60</t>
  </si>
  <si>
    <t xml:space="preserve">31-60 to 61-90</t>
  </si>
  <si>
    <t xml:space="preserve">61-90 to 91-120</t>
  </si>
  <si>
    <t xml:space="preserve">91-120 to write-off</t>
  </si>
  <si>
    <t xml:space="preserve">Balance-weighted average</t>
  </si>
  <si>
    <t xml:space="preserve">Cumulative loss rate for a bucket = product of its roll rate and every later roll rate. Applied to today's balances.</t>
  </si>
  <si>
    <t xml:space="preserve">Forward-looking scalar</t>
  </si>
  <si>
    <t xml:space="preserve">Total</t>
  </si>
  <si>
    <t xml:space="preserve">Roll rate out of the bucket</t>
  </si>
  <si>
    <t xml:space="preserve">Cumulative loss rate</t>
  </si>
  <si>
    <t xml:space="preserve">Adjusted loss rate</t>
  </si>
  <si>
    <t xml:space="preserve">Balance today (last month)</t>
  </si>
  <si>
    <t xml:space="preserve">Weighted loss rate on total receivables</t>
  </si>
  <si>
    <t xml:space="preserve">Roll rates capture how balances actually migrate towards write-off, so they react quickly when customers start paying later. They assume the recent pattern continues; the scalar adjusts for a different outlook.</t>
  </si>
  <si>
    <t xml:space="preserve">Migration</t>
  </si>
  <si>
    <t xml:space="preserve">A one-year rating transition matrix. Multiplying it by itself gives two- and three-year transitions; the default column gives cumulative PDs.</t>
  </si>
  <si>
    <t xml:space="preserve">1 year</t>
  </si>
  <si>
    <t xml:space="preserve">Grade A</t>
  </si>
  <si>
    <t xml:space="preserve">Grade B</t>
  </si>
  <si>
    <t xml:space="preserve">Grade C</t>
  </si>
  <si>
    <t xml:space="preserve">Default</t>
  </si>
  <si>
    <t xml:space="preserve">Cumulative PD</t>
  </si>
  <si>
    <t xml:space="preserve">Year 1</t>
  </si>
  <si>
    <t xml:space="preserve">Year 2</t>
  </si>
  <si>
    <t xml:space="preserve">Year 3</t>
  </si>
  <si>
    <t xml:space="preserve">2 years</t>
  </si>
  <si>
    <t xml:space="preserve">3 years</t>
  </si>
  <si>
    <t xml:space="preserve">Check: each row adds to 100%</t>
  </si>
  <si>
    <t xml:space="preserve">Multiplying the matrix assumes migration probabilities stay the same each year (a Markov chain). Default is absorbing: a defaulted borrower stays in default. The same idea drives stage transfer analysis in banks.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</si>
</sst>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.00%"/>
    <numFmt numFmtId="167" formatCode="#,##0;\(#,##0\);;"/>
    <numFmt numFmtId="168" formatCode="0.00\x"/>
    <numFmt numFmtId="169" formatCode="0.000%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sz val="11"/>
      <color rgb="FFCFE0E3"/>
      <name val="Arial"/>
      <family val="0"/>
      <charset val="1"/>
    </font>
    <font>
      <b val="true"/>
      <sz val="9"/>
      <color rgb="FF86BC25"/>
      <name val="Arial"/>
      <family val="0"/>
      <charset val="1"/>
    </font>
    <font>
      <b val="true"/>
      <sz val="28"/>
      <color rgb="FF86BC25"/>
      <name val="Arial"/>
      <family val="0"/>
      <charset val="1"/>
    </font>
    <font>
      <b val="true"/>
      <sz val="12"/>
      <color rgb="FF0E3D4A"/>
      <name val="Arial"/>
      <family val="0"/>
      <charset val="1"/>
    </font>
    <font>
      <sz val="9"/>
      <color rgb="FF6B7A80"/>
      <name val="Arial"/>
      <family val="0"/>
      <charset val="1"/>
    </font>
    <font>
      <b val="true"/>
      <sz val="20"/>
      <color rgb="FF0E3D4A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E3D4A"/>
      <name val="Arial"/>
      <family val="0"/>
      <charset val="1"/>
    </font>
    <font>
      <b val="true"/>
      <sz val="10"/>
      <color rgb="FF2E6B12"/>
      <name val="Arial"/>
      <family val="0"/>
      <charset val="1"/>
    </font>
    <font>
      <b val="true"/>
      <sz val="10"/>
      <color rgb="FFA12B1E"/>
      <name val="Arial"/>
      <family val="0"/>
      <charset val="1"/>
    </font>
    <font>
      <b val="true"/>
      <sz val="11"/>
      <color rgb="FF0E3D4A"/>
      <name val="Arial"/>
      <family val="0"/>
      <charset val="1"/>
    </font>
    <font>
      <sz val="8"/>
      <color rgb="FF6B7A80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10"/>
      <color rgb="FFCFE0E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10"/>
      <color rgb="FF6B7A8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E3D4A"/>
        <bgColor rgb="FF333333"/>
      </patternFill>
    </fill>
    <fill>
      <patternFill patternType="solid">
        <fgColor rgb="FF86BC25"/>
        <bgColor rgb="FF808000"/>
      </patternFill>
    </fill>
    <fill>
      <patternFill patternType="solid">
        <fgColor rgb="FFF3F5F0"/>
        <bgColor rgb="FFFFFFFF"/>
      </patternFill>
    </fill>
    <fill>
      <patternFill patternType="solid">
        <fgColor rgb="FFFFFFFF"/>
        <bgColor rgb="FFF3F5F0"/>
      </patternFill>
    </fill>
    <fill>
      <patternFill patternType="solid">
        <fgColor rgb="FFFFF4C2"/>
        <bgColor rgb="FFFFFF99"/>
      </patternFill>
    </fill>
    <fill>
      <patternFill patternType="solid">
        <fgColor rgb="FFDFF0D0"/>
        <bgColor rgb="FFF3F5F0"/>
      </patternFill>
    </fill>
    <fill>
      <patternFill patternType="solid">
        <fgColor rgb="FFF8D7D2"/>
        <bgColor rgb="FFD5DBD8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D5DBD8"/>
      </left>
      <right/>
      <top style="thin">
        <color rgb="FFD5DBD8"/>
      </top>
      <bottom style="thin">
        <color rgb="FFD5DBD8"/>
      </bottom>
      <diagonal/>
    </border>
    <border diagonalUp="false" diagonalDown="false">
      <left/>
      <right style="thin">
        <color rgb="FFD5DBD8"/>
      </right>
      <top style="thin">
        <color rgb="FFD5DBD8"/>
      </top>
      <bottom/>
      <diagonal/>
    </border>
    <border diagonalUp="false" diagonalDown="false">
      <left/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medium">
        <color rgb="FF0E3D4A"/>
      </top>
      <bottom/>
      <diagonal/>
    </border>
    <border diagonalUp="false" diagonalDown="false">
      <left style="thin">
        <color rgb="FFD5DBD8"/>
      </left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thin">
        <color rgb="FFD5DBD8"/>
      </top>
      <bottom style="thin">
        <color rgb="FFD5DBD8"/>
      </bottom>
      <diagonal/>
    </border>
    <border diagonalUp="false" diagonalDown="false">
      <left style="thick">
        <color rgb="FFFFFFFF"/>
      </left>
      <right style="thick">
        <color rgb="FFFFFFFF"/>
      </right>
      <top/>
      <bottom/>
      <diagonal/>
    </border>
    <border diagonalUp="false" diagonalDown="false">
      <left/>
      <right/>
      <top/>
      <bottom style="hair">
        <color rgb="FFD5DB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9" fillId="4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9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0" fillId="2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2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1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6" fontId="2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8" fontId="21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9" fontId="1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1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21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2E6B12"/>
      </font>
      <fill>
        <patternFill>
          <bgColor rgb="FFDFF0D0"/>
        </patternFill>
      </fill>
    </dxf>
    <dxf>
      <font>
        <name val="Arial"/>
        <charset val="1"/>
        <family val="0"/>
        <b val="1"/>
        <color rgb="FFA12B1E"/>
      </font>
      <fill>
        <patternFill>
          <bgColor rgb="FFF8D7D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12"/>
      <rgbColor rgb="FF000080"/>
      <rgbColor rgb="FF808000"/>
      <rgbColor rgb="FF800080"/>
      <rgbColor rgb="FF008080"/>
      <rgbColor rgb="FFC0C0C0"/>
      <rgbColor rgb="FF6B7A80"/>
      <rgbColor rgb="FF9999FF"/>
      <rgbColor rgb="FF993366"/>
      <rgbColor rgb="FFFFF4C2"/>
      <rgbColor rgb="FFF3F5F0"/>
      <rgbColor rgb="FF660066"/>
      <rgbColor rgb="FFFF8080"/>
      <rgbColor rgb="FF0066CC"/>
      <rgbColor rgb="FFD5DB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FE0E3"/>
      <rgbColor rgb="FFDFF0D0"/>
      <rgbColor rgb="FFFFFF99"/>
      <rgbColor rgb="FF99CCFF"/>
      <rgbColor rgb="FFFF99CC"/>
      <rgbColor rgb="FFCC99FF"/>
      <rgbColor rgb="FFF8D7D2"/>
      <rgbColor rgb="FF3366FF"/>
      <rgbColor rgb="FF33CCCC"/>
      <rgbColor rgb="FF86BC25"/>
      <rgbColor rgb="FFFFCC00"/>
      <rgbColor rgb="FFFF9900"/>
      <rgbColor rgb="FFFF6600"/>
      <rgbColor rgb="FF666699"/>
      <rgbColor rgb="FF969696"/>
      <rgbColor rgb="FF0E3D4A"/>
      <rgbColor rgb="FF339966"/>
      <rgbColor rgb="FF003300"/>
      <rgbColor rgb="FF333300"/>
      <rgbColor rgb="FFA12B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6BC25"/>
    <pageSetUpPr fitToPage="true"/>
  </sheetPr>
  <dimension ref="B1:M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13" min="2" style="0" width="11.5"/>
  </cols>
  <sheetData>
    <row r="1" customFormat="false" ht="18" hidden="false" customHeight="false" outlineLevel="0" collapsed="false"/>
    <row r="2" customFormat="false" ht="24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21.75" hidden="false" customHeight="true" outlineLevel="0" collapsed="false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7.5" hidden="false" customHeight="true" outlineLevel="0" collapsed="false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customFormat="false" ht="4.5" hidden="false" customHeight="true" outlineLevel="0" collapsed="false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customFormat="false" ht="18" hidden="false" customHeight="false" outlineLevel="0" collapsed="false"/>
    <row r="8" customFormat="false" ht="18" hidden="false" customHeight="true" outlineLevel="0" collapsed="false">
      <c r="B8" s="5" t="s">
        <v>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customFormat="false" ht="24" hidden="false" customHeight="true" outlineLevel="0" collapsed="false">
      <c r="B9" s="6" t="n">
        <v>1</v>
      </c>
      <c r="C9" s="7" t="s">
        <v>3</v>
      </c>
      <c r="D9" s="7"/>
      <c r="E9" s="7"/>
      <c r="F9" s="6" t="n">
        <v>2</v>
      </c>
      <c r="G9" s="7" t="s">
        <v>4</v>
      </c>
      <c r="H9" s="7"/>
      <c r="I9" s="7"/>
      <c r="J9" s="6" t="n">
        <v>3</v>
      </c>
      <c r="K9" s="7" t="s">
        <v>5</v>
      </c>
      <c r="L9" s="7"/>
      <c r="M9" s="7"/>
    </row>
    <row r="10" customFormat="false" ht="24" hidden="false" customHeight="true" outlineLevel="0" collapsed="false">
      <c r="B10" s="6"/>
      <c r="C10" s="7"/>
      <c r="D10" s="7"/>
      <c r="E10" s="7"/>
      <c r="F10" s="6"/>
      <c r="G10" s="7"/>
      <c r="H10" s="7"/>
      <c r="I10" s="7"/>
      <c r="J10" s="6"/>
      <c r="K10" s="7"/>
      <c r="L10" s="7"/>
      <c r="M10" s="7"/>
    </row>
    <row r="11" customFormat="false" ht="24" hidden="false" customHeight="true" outlineLevel="0" collapsed="false">
      <c r="B11" s="6"/>
      <c r="C11" s="8" t="s">
        <v>6</v>
      </c>
      <c r="D11" s="8"/>
      <c r="E11" s="8"/>
      <c r="F11" s="6"/>
      <c r="G11" s="8" t="s">
        <v>7</v>
      </c>
      <c r="H11" s="8"/>
      <c r="I11" s="8"/>
      <c r="J11" s="6"/>
      <c r="K11" s="8" t="s">
        <v>8</v>
      </c>
      <c r="L11" s="8"/>
      <c r="M11" s="8"/>
    </row>
    <row r="12" customFormat="false" ht="18" hidden="false" customHeight="false" outlineLevel="0" collapsed="false"/>
    <row r="13" customFormat="false" ht="18" hidden="false" customHeight="true" outlineLevel="0" collapsed="false">
      <c r="B13" s="5" t="s">
        <v>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customFormat="false" ht="18" hidden="false" customHeight="true" outlineLevel="0" collapsed="false">
      <c r="B14" s="9" t="s">
        <v>10</v>
      </c>
      <c r="C14" s="9"/>
      <c r="D14" s="9"/>
      <c r="E14" s="9" t="s">
        <v>11</v>
      </c>
      <c r="F14" s="9"/>
      <c r="G14" s="9"/>
      <c r="H14" s="9" t="s">
        <v>12</v>
      </c>
      <c r="I14" s="9"/>
      <c r="J14" s="9"/>
      <c r="K14" s="9" t="s">
        <v>13</v>
      </c>
      <c r="L14" s="9"/>
      <c r="M14" s="9"/>
    </row>
    <row r="15" customFormat="false" ht="21.75" hidden="false" customHeight="true" outlineLevel="0" collapsed="false">
      <c r="B15" s="10" t="n">
        <f aca="false">Allowance!H14</f>
        <v>15840.5034875154</v>
      </c>
      <c r="C15" s="10"/>
      <c r="D15" s="10"/>
      <c r="E15" s="11" t="n">
        <f aca="false">Allowance!H16</f>
        <v>0.0137397029122348</v>
      </c>
      <c r="F15" s="11"/>
      <c r="G15" s="11"/>
      <c r="H15" s="11" t="n">
        <f aca="false">Migration!K9</f>
        <v>0.0736405</v>
      </c>
      <c r="I15" s="11"/>
      <c r="J15" s="11"/>
      <c r="K15" s="12" t="str">
        <f aca="false">Migration!E25</f>
        <v>✓ Valid</v>
      </c>
      <c r="L15" s="12"/>
      <c r="M15" s="12"/>
    </row>
    <row r="16" customFormat="false" ht="21.75" hidden="false" customHeight="true" outlineLevel="0" collapsed="false">
      <c r="B16" s="10"/>
      <c r="C16" s="10"/>
      <c r="D16" s="10"/>
      <c r="E16" s="11"/>
      <c r="F16" s="11"/>
      <c r="G16" s="11"/>
      <c r="H16" s="11"/>
      <c r="I16" s="11"/>
      <c r="J16" s="11"/>
      <c r="K16" s="12"/>
      <c r="L16" s="12"/>
      <c r="M16" s="12"/>
    </row>
    <row r="17" customFormat="false" ht="18" hidden="false" customHeight="false" outlineLevel="0" collapsed="false"/>
    <row r="18" customFormat="false" ht="18" hidden="false" customHeight="true" outlineLevel="0" collapsed="false">
      <c r="B18" s="5" t="s">
        <v>14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customFormat="false" ht="24" hidden="false" customHeight="true" outlineLevel="0" collapsed="false">
      <c r="B19" s="13" t="s">
        <v>15</v>
      </c>
      <c r="C19" s="13"/>
      <c r="D19" s="13"/>
      <c r="E19" s="14" t="s">
        <v>16</v>
      </c>
      <c r="F19" s="14"/>
      <c r="G19" s="14"/>
      <c r="H19" s="15" t="s">
        <v>17</v>
      </c>
      <c r="I19" s="15"/>
      <c r="J19" s="15"/>
      <c r="K19" s="16" t="s">
        <v>18</v>
      </c>
      <c r="L19" s="16"/>
      <c r="M19" s="16"/>
    </row>
    <row r="20" customFormat="false" ht="18" hidden="false" customHeight="false" outlineLevel="0" collapsed="false"/>
    <row r="21" customFormat="false" ht="18" hidden="false" customHeight="true" outlineLevel="0" collapsed="false">
      <c r="B21" s="5" t="s">
        <v>19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customFormat="false" ht="27.75" hidden="false" customHeight="true" outlineLevel="0" collapsed="false">
      <c r="B22" s="17" t="s">
        <v>20</v>
      </c>
      <c r="C22" s="17"/>
      <c r="D22" s="17"/>
      <c r="E22" s="17" t="s">
        <v>21</v>
      </c>
      <c r="F22" s="17"/>
      <c r="G22" s="17"/>
      <c r="H22" s="17" t="s">
        <v>22</v>
      </c>
      <c r="I22" s="17"/>
      <c r="J22" s="17"/>
      <c r="K22" s="17" t="s">
        <v>23</v>
      </c>
      <c r="L22" s="17"/>
      <c r="M22" s="17"/>
    </row>
    <row r="23" customFormat="false" ht="18" hidden="false" customHeight="false" outlineLevel="0" collapsed="false"/>
    <row r="24" customFormat="false" ht="18" hidden="false" customHeight="false" outlineLevel="0" collapsed="false"/>
    <row r="25" customFormat="false" ht="18" hidden="false" customHeight="false" outlineLevel="0" collapsed="false"/>
    <row r="26" customFormat="false" ht="18" hidden="false" customHeight="false" outlineLevel="0" collapsed="false"/>
    <row r="27" customFormat="false" ht="18" hidden="false" customHeight="false" outlineLevel="0" collapsed="false"/>
    <row r="28" customFormat="false" ht="18" hidden="false" customHeight="false" outlineLevel="0" collapsed="false"/>
    <row r="29" customFormat="false" ht="18" hidden="false" customHeight="false" outlineLevel="0" collapsed="false"/>
    <row r="30" customFormat="false" ht="18" hidden="false" customHeight="false" outlineLevel="0" collapsed="false"/>
    <row r="31" customFormat="false" ht="18" hidden="false" customHeight="false" outlineLevel="0" collapsed="false"/>
    <row r="32" customFormat="false" ht="18" hidden="false" customHeight="false" outlineLevel="0" collapsed="false"/>
    <row r="33" customFormat="false" ht="18" hidden="false" customHeight="false" outlineLevel="0" collapsed="false"/>
    <row r="34" customFormat="false" ht="18" hidden="false" customHeight="false" outlineLevel="0" collapsed="false"/>
    <row r="35" customFormat="false" ht="18" hidden="false" customHeight="false" outlineLevel="0" collapsed="false"/>
    <row r="36" customFormat="false" ht="18" hidden="false" customHeight="false" outlineLevel="0" collapsed="false"/>
    <row r="37" customFormat="false" ht="18" hidden="false" customHeight="false" outlineLevel="0" collapsed="false"/>
    <row r="38" customFormat="false" ht="18" hidden="false" customHeight="false" outlineLevel="0" collapsed="false"/>
    <row r="39" customFormat="false" ht="18" hidden="false" customHeight="false" outlineLevel="0" collapsed="false"/>
    <row r="40" customFormat="false" ht="18" hidden="false" customHeight="false" outlineLevel="0" collapsed="false"/>
    <row r="41" customFormat="false" ht="18" hidden="false" customHeight="true" outlineLevel="0" collapsed="false">
      <c r="B41" s="18" t="s">
        <v>24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</sheetData>
  <mergeCells count="32">
    <mergeCell ref="B2:M3"/>
    <mergeCell ref="B4:M4"/>
    <mergeCell ref="B8:M8"/>
    <mergeCell ref="B9:B11"/>
    <mergeCell ref="C9:E10"/>
    <mergeCell ref="F9:F11"/>
    <mergeCell ref="G9:I10"/>
    <mergeCell ref="J9:J11"/>
    <mergeCell ref="K9:M10"/>
    <mergeCell ref="C11:E11"/>
    <mergeCell ref="G11:I11"/>
    <mergeCell ref="K11:M11"/>
    <mergeCell ref="B13:M13"/>
    <mergeCell ref="B14:D14"/>
    <mergeCell ref="E14:G14"/>
    <mergeCell ref="H14:J14"/>
    <mergeCell ref="K14:M14"/>
    <mergeCell ref="B15:D16"/>
    <mergeCell ref="E15:G16"/>
    <mergeCell ref="H15:J16"/>
    <mergeCell ref="K15:M16"/>
    <mergeCell ref="B18:M18"/>
    <mergeCell ref="B19:D19"/>
    <mergeCell ref="E19:G19"/>
    <mergeCell ref="H19:J19"/>
    <mergeCell ref="K19:M19"/>
    <mergeCell ref="B21:M21"/>
    <mergeCell ref="B22:D22"/>
    <mergeCell ref="E22:G22"/>
    <mergeCell ref="H22:J22"/>
    <mergeCell ref="K22:M22"/>
    <mergeCell ref="B41:M41"/>
  </mergeCells>
  <conditionalFormatting sqref="K15">
    <cfRule type="expression" priority="2" aboveAverage="0" equalAverage="0" bottom="0" percent="0" rank="0" text="" dxfId="0">
      <formula>LEFT(K15,1)="✓"</formula>
    </cfRule>
    <cfRule type="expression" priority="3" aboveAverage="0" equalAverage="0" bottom="0" percent="0" rank="0" text="" dxfId="1">
      <formula>LEFT(K15,1)&lt;&gt;"✓"</formula>
    </cfRule>
  </conditionalFormatting>
  <hyperlinks>
    <hyperlink ref="B22" location="'Balances'!B2" display="Balances  ›"/>
    <hyperlink ref="E22" location="'Roll rates'!B2" display="Roll rates  ›"/>
    <hyperlink ref="H22" location="'Allowance'!B2" display="Allowance  ›"/>
    <hyperlink ref="K22" location="'Migration'!B2" display="Migration  ›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7" min="4" style="0" width="13"/>
    <col collapsed="false" customWidth="true" hidden="false" outlineLevel="0" max="8" min="8" style="0" width="14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9" t="s">
        <v>25</v>
      </c>
      <c r="C2" s="19"/>
      <c r="D2" s="19"/>
      <c r="E2" s="19"/>
      <c r="F2" s="19"/>
      <c r="G2" s="19"/>
      <c r="H2" s="19"/>
    </row>
    <row r="3" customFormat="false" ht="19.5" hidden="false" customHeight="true" outlineLevel="0" collapsed="false">
      <c r="B3" s="19"/>
      <c r="C3" s="19"/>
      <c r="D3" s="19"/>
      <c r="E3" s="19"/>
      <c r="F3" s="19"/>
      <c r="G3" s="19"/>
      <c r="H3" s="19"/>
    </row>
    <row r="4" customFormat="false" ht="19.5" hidden="false" customHeight="true" outlineLevel="0" collapsed="false">
      <c r="B4" s="20" t="s">
        <v>26</v>
      </c>
      <c r="C4" s="20"/>
      <c r="D4" s="20"/>
      <c r="E4" s="20"/>
      <c r="F4" s="20"/>
      <c r="G4" s="20"/>
      <c r="H4" s="20"/>
    </row>
    <row r="5" customFormat="false" ht="3.75" hidden="false" customHeight="true" outlineLevel="0" collapsed="false">
      <c r="B5" s="4"/>
      <c r="C5" s="4"/>
      <c r="D5" s="4"/>
      <c r="E5" s="4"/>
      <c r="F5" s="4"/>
      <c r="G5" s="4"/>
      <c r="H5" s="4"/>
    </row>
    <row r="6" customFormat="false" ht="18" hidden="false" customHeight="false" outlineLevel="0" collapsed="false"/>
    <row r="7" customFormat="false" ht="33.75" hidden="false" customHeight="true" outlineLevel="0" collapsed="false">
      <c r="B7" s="21" t="s">
        <v>27</v>
      </c>
      <c r="C7" s="22" t="s">
        <v>28</v>
      </c>
      <c r="D7" s="22" t="s">
        <v>29</v>
      </c>
      <c r="E7" s="22" t="s">
        <v>30</v>
      </c>
      <c r="F7" s="22" t="s">
        <v>31</v>
      </c>
      <c r="G7" s="22" t="s">
        <v>32</v>
      </c>
      <c r="H7" s="22" t="s">
        <v>33</v>
      </c>
    </row>
    <row r="8" customFormat="false" ht="18" hidden="false" customHeight="false" outlineLevel="0" collapsed="false">
      <c r="B8" s="23" t="s">
        <v>34</v>
      </c>
      <c r="C8" s="24" t="n">
        <v>1000000</v>
      </c>
      <c r="D8" s="24" t="n">
        <v>80000</v>
      </c>
      <c r="E8" s="24" t="n">
        <v>20000</v>
      </c>
      <c r="F8" s="24" t="n">
        <v>8000</v>
      </c>
      <c r="G8" s="24" t="n">
        <v>4400</v>
      </c>
      <c r="H8" s="24" t="n">
        <v>3100</v>
      </c>
    </row>
    <row r="9" customFormat="false" ht="18" hidden="false" customHeight="false" outlineLevel="0" collapsed="false">
      <c r="B9" s="23" t="s">
        <v>35</v>
      </c>
      <c r="C9" s="24" t="n">
        <v>1020000</v>
      </c>
      <c r="D9" s="24" t="n">
        <v>80000</v>
      </c>
      <c r="E9" s="24" t="n">
        <v>19400</v>
      </c>
      <c r="F9" s="24" t="n">
        <v>8200</v>
      </c>
      <c r="G9" s="24" t="n">
        <v>4400</v>
      </c>
      <c r="H9" s="24" t="n">
        <v>3000</v>
      </c>
    </row>
    <row r="10" customFormat="false" ht="18" hidden="false" customHeight="false" outlineLevel="0" collapsed="false">
      <c r="B10" s="23" t="s">
        <v>36</v>
      </c>
      <c r="C10" s="24" t="n">
        <v>980000</v>
      </c>
      <c r="D10" s="24" t="n">
        <v>85700</v>
      </c>
      <c r="E10" s="24" t="n">
        <v>20800</v>
      </c>
      <c r="F10" s="24" t="n">
        <v>7600</v>
      </c>
      <c r="G10" s="24" t="n">
        <v>4300</v>
      </c>
      <c r="H10" s="24" t="n">
        <v>3200</v>
      </c>
    </row>
    <row r="11" customFormat="false" ht="18" hidden="false" customHeight="false" outlineLevel="0" collapsed="false">
      <c r="B11" s="23" t="s">
        <v>37</v>
      </c>
      <c r="C11" s="24" t="n">
        <v>1050000</v>
      </c>
      <c r="D11" s="24" t="n">
        <v>75300</v>
      </c>
      <c r="E11" s="24" t="n">
        <v>21400</v>
      </c>
      <c r="F11" s="24" t="n">
        <v>8700</v>
      </c>
      <c r="G11" s="24" t="n">
        <v>4300</v>
      </c>
      <c r="H11" s="24" t="n">
        <v>3000</v>
      </c>
    </row>
    <row r="12" customFormat="false" ht="18" hidden="false" customHeight="false" outlineLevel="0" collapsed="false">
      <c r="B12" s="23" t="s">
        <v>38</v>
      </c>
      <c r="C12" s="24" t="n">
        <v>1010000</v>
      </c>
      <c r="D12" s="24" t="n">
        <v>85700</v>
      </c>
      <c r="E12" s="24" t="n">
        <v>17900</v>
      </c>
      <c r="F12" s="24" t="n">
        <v>8600</v>
      </c>
      <c r="G12" s="24" t="n">
        <v>4900</v>
      </c>
      <c r="H12" s="24" t="n">
        <v>2900</v>
      </c>
    </row>
    <row r="13" customFormat="false" ht="18" hidden="false" customHeight="false" outlineLevel="0" collapsed="false">
      <c r="B13" s="23" t="s">
        <v>39</v>
      </c>
      <c r="C13" s="24" t="n">
        <v>970000</v>
      </c>
      <c r="D13" s="24" t="n">
        <v>79200</v>
      </c>
      <c r="E13" s="24" t="n">
        <v>22700</v>
      </c>
      <c r="F13" s="24" t="n">
        <v>6900</v>
      </c>
      <c r="G13" s="24" t="n">
        <v>4700</v>
      </c>
      <c r="H13" s="24" t="n">
        <v>3600</v>
      </c>
    </row>
    <row r="14" customFormat="false" ht="18" hidden="false" customHeight="false" outlineLevel="0" collapsed="false">
      <c r="B14" s="23" t="s">
        <v>40</v>
      </c>
      <c r="C14" s="24" t="n">
        <v>1040000</v>
      </c>
      <c r="D14" s="24" t="n">
        <v>79900</v>
      </c>
      <c r="E14" s="24" t="n">
        <v>19800</v>
      </c>
      <c r="F14" s="24" t="n">
        <v>9400</v>
      </c>
      <c r="G14" s="24" t="n">
        <v>3800</v>
      </c>
      <c r="H14" s="24" t="n">
        <v>3300</v>
      </c>
    </row>
    <row r="15" customFormat="false" ht="18" hidden="false" customHeight="false" outlineLevel="0" collapsed="false"/>
    <row r="16" customFormat="false" ht="18" hidden="false" customHeight="true" outlineLevel="0" collapsed="false">
      <c r="B16" s="25" t="s">
        <v>41</v>
      </c>
      <c r="C16" s="25"/>
      <c r="D16" s="25"/>
      <c r="E16" s="25"/>
      <c r="F16" s="25"/>
      <c r="G16" s="25"/>
      <c r="H16" s="25"/>
    </row>
    <row r="17" customFormat="false" ht="18" hidden="false" customHeight="false" outlineLevel="0" collapsed="false">
      <c r="B17" s="25"/>
      <c r="C17" s="25"/>
      <c r="D17" s="25"/>
      <c r="E17" s="25"/>
      <c r="F17" s="25"/>
      <c r="G17" s="25"/>
      <c r="H17" s="25"/>
    </row>
    <row r="18" customFormat="false" ht="18" hidden="false" customHeight="false" outlineLevel="0" collapsed="false">
      <c r="B18" s="25"/>
      <c r="C18" s="25"/>
      <c r="D18" s="25"/>
      <c r="E18" s="25"/>
      <c r="F18" s="25"/>
      <c r="G18" s="25"/>
      <c r="H18" s="25"/>
    </row>
  </sheetData>
  <mergeCells count="3">
    <mergeCell ref="B2:H3"/>
    <mergeCell ref="B4:H4"/>
    <mergeCell ref="B16:H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G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2"/>
    <col collapsed="false" customWidth="true" hidden="false" outlineLevel="0" max="6" min="3" style="0" width="14"/>
    <col collapsed="false" customWidth="true" hidden="false" outlineLevel="0" max="7" min="7" style="0" width="15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9" t="s">
        <v>42</v>
      </c>
      <c r="C2" s="19"/>
      <c r="D2" s="19"/>
      <c r="E2" s="19"/>
      <c r="F2" s="19"/>
      <c r="G2" s="19"/>
    </row>
    <row r="3" customFormat="false" ht="19.5" hidden="false" customHeight="true" outlineLevel="0" collapsed="false">
      <c r="B3" s="19"/>
      <c r="C3" s="19"/>
      <c r="D3" s="19"/>
      <c r="E3" s="19"/>
      <c r="F3" s="19"/>
      <c r="G3" s="19"/>
    </row>
    <row r="4" customFormat="false" ht="19.5" hidden="false" customHeight="true" outlineLevel="0" collapsed="false">
      <c r="B4" s="20" t="s">
        <v>43</v>
      </c>
      <c r="C4" s="20"/>
      <c r="D4" s="20"/>
      <c r="E4" s="20"/>
      <c r="F4" s="20"/>
      <c r="G4" s="20"/>
    </row>
    <row r="5" customFormat="false" ht="3.75" hidden="false" customHeight="true" outlineLevel="0" collapsed="false">
      <c r="B5" s="4"/>
      <c r="C5" s="4"/>
      <c r="D5" s="4"/>
      <c r="E5" s="4"/>
      <c r="F5" s="4"/>
      <c r="G5" s="4"/>
    </row>
    <row r="6" customFormat="false" ht="18" hidden="false" customHeight="false" outlineLevel="0" collapsed="false"/>
    <row r="7" customFormat="false" ht="33.75" hidden="false" customHeight="true" outlineLevel="0" collapsed="false">
      <c r="B7" s="21" t="s">
        <v>27</v>
      </c>
      <c r="C7" s="22" t="s">
        <v>44</v>
      </c>
      <c r="D7" s="22" t="s">
        <v>45</v>
      </c>
      <c r="E7" s="22" t="s">
        <v>46</v>
      </c>
      <c r="F7" s="22" t="s">
        <v>47</v>
      </c>
      <c r="G7" s="22" t="s">
        <v>48</v>
      </c>
    </row>
    <row r="8" customFormat="false" ht="18" hidden="false" customHeight="false" outlineLevel="0" collapsed="false">
      <c r="B8" s="23" t="s">
        <v>35</v>
      </c>
      <c r="C8" s="26" t="n">
        <f aca="false">IF(Balances!C8=0,0,Balances!D9/Balances!C8)</f>
        <v>0.08</v>
      </c>
      <c r="D8" s="26" t="n">
        <f aca="false">IF(Balances!D8=0,0,Balances!E9/Balances!D8)</f>
        <v>0.2425</v>
      </c>
      <c r="E8" s="26" t="n">
        <f aca="false">IF(Balances!E8=0,0,Balances!F9/Balances!E8)</f>
        <v>0.41</v>
      </c>
      <c r="F8" s="26" t="n">
        <f aca="false">IF(Balances!F8=0,0,Balances!G9/Balances!F8)</f>
        <v>0.55</v>
      </c>
      <c r="G8" s="26" t="n">
        <f aca="false">IF(Balances!G8=0,0,Balances!H9/Balances!G8)</f>
        <v>0.681818181818182</v>
      </c>
    </row>
    <row r="9" customFormat="false" ht="18" hidden="false" customHeight="false" outlineLevel="0" collapsed="false">
      <c r="B9" s="23" t="s">
        <v>36</v>
      </c>
      <c r="C9" s="26" t="n">
        <f aca="false">IF(Balances!C9=0,0,Balances!D10/Balances!C9)</f>
        <v>0.0840196078431373</v>
      </c>
      <c r="D9" s="26" t="n">
        <f aca="false">IF(Balances!D9=0,0,Balances!E10/Balances!D9)</f>
        <v>0.26</v>
      </c>
      <c r="E9" s="26" t="n">
        <f aca="false">IF(Balances!E9=0,0,Balances!F10/Balances!E9)</f>
        <v>0.391752577319588</v>
      </c>
      <c r="F9" s="26" t="n">
        <f aca="false">IF(Balances!F9=0,0,Balances!G10/Balances!F9)</f>
        <v>0.524390243902439</v>
      </c>
      <c r="G9" s="26" t="n">
        <f aca="false">IF(Balances!G9=0,0,Balances!H10/Balances!G9)</f>
        <v>0.727272727272727</v>
      </c>
    </row>
    <row r="10" customFormat="false" ht="18" hidden="false" customHeight="false" outlineLevel="0" collapsed="false">
      <c r="B10" s="23" t="s">
        <v>37</v>
      </c>
      <c r="C10" s="26" t="n">
        <f aca="false">IF(Balances!C10=0,0,Balances!D11/Balances!C10)</f>
        <v>0.0768367346938776</v>
      </c>
      <c r="D10" s="26" t="n">
        <f aca="false">IF(Balances!D10=0,0,Balances!E11/Balances!D10)</f>
        <v>0.249708284714119</v>
      </c>
      <c r="E10" s="26" t="n">
        <f aca="false">IF(Balances!E10=0,0,Balances!F11/Balances!E10)</f>
        <v>0.418269230769231</v>
      </c>
      <c r="F10" s="26" t="n">
        <f aca="false">IF(Balances!F10=0,0,Balances!G11/Balances!F10)</f>
        <v>0.565789473684211</v>
      </c>
      <c r="G10" s="26" t="n">
        <f aca="false">IF(Balances!G10=0,0,Balances!H11/Balances!G10)</f>
        <v>0.697674418604651</v>
      </c>
    </row>
    <row r="11" customFormat="false" ht="18" hidden="false" customHeight="false" outlineLevel="0" collapsed="false">
      <c r="B11" s="23" t="s">
        <v>38</v>
      </c>
      <c r="C11" s="26" t="n">
        <f aca="false">IF(Balances!C11=0,0,Balances!D12/Balances!C11)</f>
        <v>0.0816190476190476</v>
      </c>
      <c r="D11" s="26" t="n">
        <f aca="false">IF(Balances!D11=0,0,Balances!E12/Balances!D11)</f>
        <v>0.237715803452855</v>
      </c>
      <c r="E11" s="26" t="n">
        <f aca="false">IF(Balances!E11=0,0,Balances!F12/Balances!E11)</f>
        <v>0.401869158878505</v>
      </c>
      <c r="F11" s="26" t="n">
        <f aca="false">IF(Balances!F11=0,0,Balances!G12/Balances!F11)</f>
        <v>0.563218390804598</v>
      </c>
      <c r="G11" s="26" t="n">
        <f aca="false">IF(Balances!G11=0,0,Balances!H12/Balances!G11)</f>
        <v>0.674418604651163</v>
      </c>
    </row>
    <row r="12" customFormat="false" ht="18" hidden="false" customHeight="false" outlineLevel="0" collapsed="false">
      <c r="B12" s="23" t="s">
        <v>39</v>
      </c>
      <c r="C12" s="26" t="n">
        <f aca="false">IF(Balances!C12=0,0,Balances!D13/Balances!C12)</f>
        <v>0.0784158415841584</v>
      </c>
      <c r="D12" s="26" t="n">
        <f aca="false">IF(Balances!D12=0,0,Balances!E13/Balances!D12)</f>
        <v>0.26487747957993</v>
      </c>
      <c r="E12" s="26" t="n">
        <f aca="false">IF(Balances!E12=0,0,Balances!F13/Balances!E12)</f>
        <v>0.385474860335196</v>
      </c>
      <c r="F12" s="26" t="n">
        <f aca="false">IF(Balances!F12=0,0,Balances!G13/Balances!F12)</f>
        <v>0.546511627906977</v>
      </c>
      <c r="G12" s="26" t="n">
        <f aca="false">IF(Balances!G12=0,0,Balances!H13/Balances!G12)</f>
        <v>0.73469387755102</v>
      </c>
    </row>
    <row r="13" customFormat="false" ht="18" hidden="false" customHeight="false" outlineLevel="0" collapsed="false">
      <c r="B13" s="23" t="s">
        <v>40</v>
      </c>
      <c r="C13" s="26" t="n">
        <f aca="false">IF(Balances!C13=0,0,Balances!D14/Balances!C13)</f>
        <v>0.0823711340206186</v>
      </c>
      <c r="D13" s="26" t="n">
        <f aca="false">IF(Balances!D13=0,0,Balances!E14/Balances!D13)</f>
        <v>0.25</v>
      </c>
      <c r="E13" s="26" t="n">
        <f aca="false">IF(Balances!E13=0,0,Balances!F14/Balances!E13)</f>
        <v>0.414096916299559</v>
      </c>
      <c r="F13" s="26" t="n">
        <f aca="false">IF(Balances!F13=0,0,Balances!G14/Balances!F13)</f>
        <v>0.550724637681159</v>
      </c>
      <c r="G13" s="26" t="n">
        <f aca="false">IF(Balances!G13=0,0,Balances!H14/Balances!G13)</f>
        <v>0.702127659574468</v>
      </c>
    </row>
    <row r="14" customFormat="false" ht="18" hidden="false" customHeight="false" outlineLevel="0" collapsed="false"/>
    <row r="15" customFormat="false" ht="23.85" hidden="false" customHeight="false" outlineLevel="0" collapsed="false">
      <c r="B15" s="21" t="s">
        <v>49</v>
      </c>
      <c r="C15" s="27" t="n">
        <f aca="false">SUM(Balances!D9:D14)/SUM(Balances!C8:C13)</f>
        <v>0.0805638474295191</v>
      </c>
      <c r="D15" s="27" t="n">
        <f aca="false">SUM(Balances!E9:E14)/SUM(Balances!D8:D13)</f>
        <v>0.251080469232352</v>
      </c>
      <c r="E15" s="27" t="n">
        <f aca="false">SUM(Balances!F9:F14)/SUM(Balances!E8:E13)</f>
        <v>0.404255319148936</v>
      </c>
      <c r="F15" s="27" t="n">
        <f aca="false">SUM(Balances!G9:G14)/SUM(Balances!F8:F13)</f>
        <v>0.55</v>
      </c>
      <c r="G15" s="27" t="n">
        <f aca="false">SUM(Balances!H9:H14)/SUM(Balances!G8:G13)</f>
        <v>0.703703703703704</v>
      </c>
    </row>
  </sheetData>
  <mergeCells count="2">
    <mergeCell ref="B2:G3"/>
    <mergeCell ref="B4:G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H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0"/>
    <col collapsed="false" customWidth="true" hidden="false" outlineLevel="0" max="6" min="3" style="0" width="14"/>
    <col collapsed="false" customWidth="true" hidden="false" outlineLevel="0" max="7" min="7" style="0" width="15"/>
    <col collapsed="false" customWidth="true" hidden="false" outlineLevel="0" max="8" min="8" style="0" width="14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9" t="s">
        <v>10</v>
      </c>
      <c r="C2" s="19"/>
      <c r="D2" s="19"/>
      <c r="E2" s="19"/>
      <c r="F2" s="19"/>
      <c r="G2" s="19"/>
      <c r="H2" s="19"/>
    </row>
    <row r="3" customFormat="false" ht="19.5" hidden="false" customHeight="true" outlineLevel="0" collapsed="false">
      <c r="B3" s="19"/>
      <c r="C3" s="19"/>
      <c r="D3" s="19"/>
      <c r="E3" s="19"/>
      <c r="F3" s="19"/>
      <c r="G3" s="19"/>
      <c r="H3" s="19"/>
    </row>
    <row r="4" customFormat="false" ht="19.5" hidden="false" customHeight="true" outlineLevel="0" collapsed="false">
      <c r="B4" s="20" t="s">
        <v>50</v>
      </c>
      <c r="C4" s="20"/>
      <c r="D4" s="20"/>
      <c r="E4" s="20"/>
      <c r="F4" s="20"/>
      <c r="G4" s="20"/>
      <c r="H4" s="20"/>
    </row>
    <row r="5" customFormat="false" ht="3.75" hidden="false" customHeight="true" outlineLevel="0" collapsed="false">
      <c r="B5" s="4"/>
      <c r="C5" s="4"/>
      <c r="D5" s="4"/>
      <c r="E5" s="4"/>
      <c r="F5" s="4"/>
      <c r="G5" s="4"/>
      <c r="H5" s="4"/>
    </row>
    <row r="6" customFormat="false" ht="18" hidden="false" customHeight="false" outlineLevel="0" collapsed="false"/>
    <row r="7" customFormat="false" ht="18" hidden="false" customHeight="false" outlineLevel="0" collapsed="false">
      <c r="B7" s="28" t="s">
        <v>51</v>
      </c>
      <c r="C7" s="29" t="n">
        <v>1</v>
      </c>
    </row>
    <row r="8" customFormat="false" ht="18" hidden="false" customHeight="false" outlineLevel="0" collapsed="false"/>
    <row r="9" customFormat="false" ht="33.75" hidden="false" customHeight="true" outlineLevel="0" collapsed="false">
      <c r="B9" s="21"/>
      <c r="C9" s="22" t="s">
        <v>28</v>
      </c>
      <c r="D9" s="22" t="s">
        <v>29</v>
      </c>
      <c r="E9" s="22" t="s">
        <v>30</v>
      </c>
      <c r="F9" s="22" t="s">
        <v>31</v>
      </c>
      <c r="G9" s="22" t="s">
        <v>32</v>
      </c>
      <c r="H9" s="22" t="s">
        <v>52</v>
      </c>
    </row>
    <row r="10" customFormat="false" ht="18" hidden="false" customHeight="false" outlineLevel="0" collapsed="false">
      <c r="B10" s="30" t="s">
        <v>53</v>
      </c>
      <c r="C10" s="26" t="n">
        <f aca="false">'Roll rates'!C15</f>
        <v>0.0805638474295191</v>
      </c>
      <c r="D10" s="26" t="n">
        <f aca="false">'Roll rates'!D15</f>
        <v>0.251080469232352</v>
      </c>
      <c r="E10" s="26" t="n">
        <f aca="false">'Roll rates'!E15</f>
        <v>0.404255319148936</v>
      </c>
      <c r="F10" s="26" t="n">
        <f aca="false">'Roll rates'!F15</f>
        <v>0.55</v>
      </c>
      <c r="G10" s="26" t="n">
        <f aca="false">'Roll rates'!G15</f>
        <v>0.703703703703704</v>
      </c>
    </row>
    <row r="11" customFormat="false" ht="18" hidden="false" customHeight="false" outlineLevel="0" collapsed="false">
      <c r="B11" s="28" t="s">
        <v>54</v>
      </c>
      <c r="C11" s="31" t="n">
        <f aca="false">C10*D10*E10*F10*G10</f>
        <v>0.00316491025268763</v>
      </c>
      <c r="D11" s="31" t="n">
        <f aca="false">D10*E10*F10*G10</f>
        <v>0.0392844973728003</v>
      </c>
      <c r="E11" s="31" t="n">
        <f aca="false">E10*F10*G10</f>
        <v>0.156461780929866</v>
      </c>
      <c r="F11" s="31" t="n">
        <f aca="false">F10*G10</f>
        <v>0.387037037037037</v>
      </c>
      <c r="G11" s="31" t="n">
        <f aca="false">G10</f>
        <v>0.703703703703704</v>
      </c>
    </row>
    <row r="12" customFormat="false" ht="18" hidden="false" customHeight="false" outlineLevel="0" collapsed="false">
      <c r="B12" s="30" t="s">
        <v>55</v>
      </c>
      <c r="C12" s="32" t="n">
        <f aca="false">MIN(1,C11*$C$7)</f>
        <v>0.00316491025268763</v>
      </c>
      <c r="D12" s="32" t="n">
        <f aca="false">MIN(1,D11*$C$7)</f>
        <v>0.0392844973728003</v>
      </c>
      <c r="E12" s="32" t="n">
        <f aca="false">MIN(1,E11*$C$7)</f>
        <v>0.156461780929866</v>
      </c>
      <c r="F12" s="32" t="n">
        <f aca="false">MIN(1,F11*$C$7)</f>
        <v>0.387037037037037</v>
      </c>
      <c r="G12" s="32" t="n">
        <f aca="false">MIN(1,G11*$C$7)</f>
        <v>0.703703703703704</v>
      </c>
    </row>
    <row r="13" customFormat="false" ht="18" hidden="false" customHeight="false" outlineLevel="0" collapsed="false">
      <c r="B13" s="28" t="s">
        <v>56</v>
      </c>
      <c r="C13" s="33" t="n">
        <f aca="false">Balances!C14</f>
        <v>1040000</v>
      </c>
      <c r="D13" s="33" t="n">
        <f aca="false">Balances!D14</f>
        <v>79900</v>
      </c>
      <c r="E13" s="33" t="n">
        <f aca="false">Balances!E14</f>
        <v>19800</v>
      </c>
      <c r="F13" s="33" t="n">
        <f aca="false">Balances!F14</f>
        <v>9400</v>
      </c>
      <c r="G13" s="33" t="n">
        <f aca="false">Balances!G14</f>
        <v>3800</v>
      </c>
      <c r="H13" s="34" t="n">
        <f aca="false">SUM(C13:G13)</f>
        <v>1152900</v>
      </c>
    </row>
    <row r="14" customFormat="false" ht="18" hidden="false" customHeight="false" outlineLevel="0" collapsed="false">
      <c r="B14" s="28" t="s">
        <v>10</v>
      </c>
      <c r="C14" s="34" t="n">
        <f aca="false">C12*C13</f>
        <v>3291.50666279513</v>
      </c>
      <c r="D14" s="34" t="n">
        <f aca="false">D12*D13</f>
        <v>3138.83134008674</v>
      </c>
      <c r="E14" s="34" t="n">
        <f aca="false">E12*E13</f>
        <v>3097.94326241135</v>
      </c>
      <c r="F14" s="34" t="n">
        <f aca="false">F12*F13</f>
        <v>3638.14814814815</v>
      </c>
      <c r="G14" s="34" t="n">
        <f aca="false">G12*G13</f>
        <v>2674.07407407407</v>
      </c>
      <c r="H14" s="34" t="n">
        <f aca="false">SUM(C14:G14)</f>
        <v>15840.5034875154</v>
      </c>
    </row>
    <row r="15" customFormat="false" ht="18" hidden="false" customHeight="false" outlineLevel="0" collapsed="false"/>
    <row r="16" customFormat="false" ht="18" hidden="false" customHeight="true" outlineLevel="0" collapsed="false">
      <c r="B16" s="35" t="s">
        <v>57</v>
      </c>
      <c r="C16" s="35"/>
      <c r="D16" s="35"/>
      <c r="E16" s="35"/>
      <c r="F16" s="35"/>
      <c r="G16" s="35"/>
      <c r="H16" s="36" t="n">
        <f aca="false">IF(H13=0,0,H14/H13)</f>
        <v>0.0137397029122348</v>
      </c>
    </row>
    <row r="17" customFormat="false" ht="18" hidden="false" customHeight="false" outlineLevel="0" collapsed="false"/>
    <row r="18" customFormat="false" ht="18" hidden="false" customHeight="true" outlineLevel="0" collapsed="false">
      <c r="B18" s="25" t="s">
        <v>58</v>
      </c>
      <c r="C18" s="25"/>
      <c r="D18" s="25"/>
      <c r="E18" s="25"/>
      <c r="F18" s="25"/>
      <c r="G18" s="25"/>
      <c r="H18" s="25"/>
    </row>
    <row r="19" customFormat="false" ht="18" hidden="false" customHeight="false" outlineLevel="0" collapsed="false">
      <c r="B19" s="25"/>
      <c r="C19" s="25"/>
      <c r="D19" s="25"/>
      <c r="E19" s="25"/>
      <c r="F19" s="25"/>
      <c r="G19" s="25"/>
      <c r="H19" s="25"/>
    </row>
    <row r="20" customFormat="false" ht="18" hidden="false" customHeight="false" outlineLevel="0" collapsed="false">
      <c r="B20" s="25"/>
      <c r="C20" s="25"/>
      <c r="D20" s="25"/>
      <c r="E20" s="25"/>
      <c r="F20" s="25"/>
      <c r="G20" s="25"/>
      <c r="H20" s="25"/>
    </row>
  </sheetData>
  <mergeCells count="4">
    <mergeCell ref="B2:H3"/>
    <mergeCell ref="B4:H4"/>
    <mergeCell ref="B16:G16"/>
    <mergeCell ref="B18:H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K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4"/>
    <col collapsed="false" customWidth="true" hidden="false" outlineLevel="0" max="6" min="3" style="0" width="12"/>
    <col collapsed="false" customWidth="true" hidden="false" outlineLevel="0" max="7" min="7" style="0" width="4"/>
    <col collapsed="false" customWidth="true" hidden="false" outlineLevel="0" max="8" min="8" style="0" width="14"/>
    <col collapsed="false" customWidth="true" hidden="false" outlineLevel="0" max="11" min="9" style="0" width="12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9" t="s">
        <v>59</v>
      </c>
      <c r="C2" s="19"/>
      <c r="D2" s="19"/>
      <c r="E2" s="19"/>
      <c r="F2" s="19"/>
      <c r="G2" s="19"/>
      <c r="H2" s="19"/>
      <c r="I2" s="19"/>
      <c r="J2" s="19"/>
      <c r="K2" s="19"/>
    </row>
    <row r="3" customFormat="false" ht="19.5" hidden="false" customHeight="true" outlineLevel="0" collapsed="false">
      <c r="B3" s="19"/>
      <c r="C3" s="19"/>
      <c r="D3" s="19"/>
      <c r="E3" s="19"/>
      <c r="F3" s="19"/>
      <c r="G3" s="19"/>
      <c r="H3" s="19"/>
      <c r="I3" s="19"/>
      <c r="J3" s="19"/>
      <c r="K3" s="19"/>
    </row>
    <row r="4" customFormat="false" ht="19.5" hidden="false" customHeight="true" outlineLevel="0" collapsed="false">
      <c r="B4" s="20" t="s">
        <v>60</v>
      </c>
      <c r="C4" s="20"/>
      <c r="D4" s="20"/>
      <c r="E4" s="20"/>
      <c r="F4" s="20"/>
      <c r="G4" s="20"/>
      <c r="H4" s="20"/>
      <c r="I4" s="20"/>
      <c r="J4" s="20"/>
      <c r="K4" s="20"/>
    </row>
    <row r="5" customFormat="false" ht="3.75" hidden="false" customHeight="true" outlineLevel="0" collapsed="false">
      <c r="B5" s="4"/>
      <c r="C5" s="4"/>
      <c r="D5" s="4"/>
      <c r="E5" s="4"/>
      <c r="F5" s="4"/>
      <c r="G5" s="4"/>
      <c r="H5" s="4"/>
      <c r="I5" s="4"/>
      <c r="J5" s="4"/>
      <c r="K5" s="4"/>
    </row>
    <row r="6" customFormat="false" ht="18" hidden="false" customHeight="false" outlineLevel="0" collapsed="false"/>
    <row r="7" customFormat="false" ht="33.75" hidden="false" customHeight="true" outlineLevel="0" collapsed="false">
      <c r="B7" s="21" t="s">
        <v>61</v>
      </c>
      <c r="C7" s="22" t="s">
        <v>62</v>
      </c>
      <c r="D7" s="22" t="s">
        <v>63</v>
      </c>
      <c r="E7" s="22" t="s">
        <v>64</v>
      </c>
      <c r="F7" s="22" t="s">
        <v>65</v>
      </c>
      <c r="H7" s="37" t="s">
        <v>66</v>
      </c>
      <c r="I7" s="37" t="s">
        <v>67</v>
      </c>
      <c r="J7" s="37" t="s">
        <v>68</v>
      </c>
      <c r="K7" s="37" t="s">
        <v>69</v>
      </c>
    </row>
    <row r="8" customFormat="false" ht="18" hidden="false" customHeight="false" outlineLevel="0" collapsed="false">
      <c r="B8" s="23" t="s">
        <v>62</v>
      </c>
      <c r="C8" s="38" t="n">
        <v>0.9</v>
      </c>
      <c r="D8" s="38" t="n">
        <v>0.08</v>
      </c>
      <c r="E8" s="38" t="n">
        <v>0.015</v>
      </c>
      <c r="F8" s="38" t="n">
        <v>0.005</v>
      </c>
      <c r="H8" s="23" t="s">
        <v>62</v>
      </c>
      <c r="I8" s="36" t="n">
        <f aca="false">F8</f>
        <v>0.005</v>
      </c>
      <c r="J8" s="36" t="n">
        <f aca="false">F14</f>
        <v>0.0126</v>
      </c>
      <c r="K8" s="36" t="n">
        <f aca="false">F20</f>
        <v>0.02268775</v>
      </c>
    </row>
    <row r="9" customFormat="false" ht="18" hidden="false" customHeight="false" outlineLevel="0" collapsed="false">
      <c r="B9" s="23" t="s">
        <v>63</v>
      </c>
      <c r="C9" s="38" t="n">
        <v>0.05</v>
      </c>
      <c r="D9" s="38" t="n">
        <v>0.85</v>
      </c>
      <c r="E9" s="38" t="n">
        <v>0.08</v>
      </c>
      <c r="F9" s="38" t="n">
        <v>0.02</v>
      </c>
      <c r="H9" s="23" t="s">
        <v>63</v>
      </c>
      <c r="I9" s="36" t="n">
        <f aca="false">F9</f>
        <v>0.02</v>
      </c>
      <c r="J9" s="36" t="n">
        <f aca="false">F15</f>
        <v>0.04525</v>
      </c>
      <c r="K9" s="36" t="n">
        <f aca="false">F21</f>
        <v>0.0736405</v>
      </c>
    </row>
    <row r="10" customFormat="false" ht="18" hidden="false" customHeight="false" outlineLevel="0" collapsed="false">
      <c r="B10" s="23" t="s">
        <v>64</v>
      </c>
      <c r="C10" s="38" t="n">
        <v>0.01</v>
      </c>
      <c r="D10" s="38" t="n">
        <v>0.09</v>
      </c>
      <c r="E10" s="38" t="n">
        <v>0.8</v>
      </c>
      <c r="F10" s="38" t="n">
        <v>0.1</v>
      </c>
      <c r="H10" s="23" t="s">
        <v>64</v>
      </c>
      <c r="I10" s="36" t="n">
        <f aca="false">F10</f>
        <v>0.1</v>
      </c>
      <c r="J10" s="36" t="n">
        <f aca="false">F16</f>
        <v>0.18185</v>
      </c>
      <c r="K10" s="36" t="n">
        <f aca="false">F22</f>
        <v>0.2496785</v>
      </c>
    </row>
    <row r="11" customFormat="false" ht="18" hidden="false" customHeight="false" outlineLevel="0" collapsed="false">
      <c r="B11" s="23" t="s">
        <v>65</v>
      </c>
      <c r="C11" s="38" t="n">
        <v>0</v>
      </c>
      <c r="D11" s="38" t="n">
        <v>0</v>
      </c>
      <c r="E11" s="38" t="n">
        <v>0</v>
      </c>
      <c r="F11" s="38" t="n">
        <v>1</v>
      </c>
    </row>
    <row r="12" customFormat="false" ht="18" hidden="false" customHeight="false" outlineLevel="0" collapsed="false"/>
    <row r="13" customFormat="false" ht="33.75" hidden="false" customHeight="true" outlineLevel="0" collapsed="false">
      <c r="B13" s="21" t="s">
        <v>70</v>
      </c>
      <c r="C13" s="22" t="s">
        <v>62</v>
      </c>
      <c r="D13" s="22" t="s">
        <v>63</v>
      </c>
      <c r="E13" s="22" t="s">
        <v>64</v>
      </c>
      <c r="F13" s="22" t="s">
        <v>65</v>
      </c>
    </row>
    <row r="14" customFormat="false" ht="18" hidden="false" customHeight="false" outlineLevel="0" collapsed="false">
      <c r="B14" s="23" t="s">
        <v>62</v>
      </c>
      <c r="C14" s="26" t="n">
        <f aca="false">C8*C8+D8*C9+E8*C10+F8*C11</f>
        <v>0.81415</v>
      </c>
      <c r="D14" s="26" t="n">
        <f aca="false">C8*D8+D8*D9+E8*D10+F8*D11</f>
        <v>0.14135</v>
      </c>
      <c r="E14" s="26" t="n">
        <f aca="false">C8*E8+D8*E9+E8*E10+F8*E11</f>
        <v>0.0319</v>
      </c>
      <c r="F14" s="26" t="n">
        <f aca="false">C8*F8+D8*F9+E8*F10+F8*F11</f>
        <v>0.0126</v>
      </c>
    </row>
    <row r="15" customFormat="false" ht="18" hidden="false" customHeight="false" outlineLevel="0" collapsed="false">
      <c r="B15" s="23" t="s">
        <v>63</v>
      </c>
      <c r="C15" s="26" t="n">
        <f aca="false">C9*C8+D9*C9+E9*C10+F9*C11</f>
        <v>0.0883</v>
      </c>
      <c r="D15" s="26" t="n">
        <f aca="false">C9*D8+D9*D9+E9*D10+F9*D11</f>
        <v>0.7337</v>
      </c>
      <c r="E15" s="26" t="n">
        <f aca="false">C9*E8+D9*E9+E9*E10+F9*E11</f>
        <v>0.13275</v>
      </c>
      <c r="F15" s="26" t="n">
        <f aca="false">C9*F8+D9*F9+E9*F10+F9*F11</f>
        <v>0.04525</v>
      </c>
    </row>
    <row r="16" customFormat="false" ht="18" hidden="false" customHeight="false" outlineLevel="0" collapsed="false">
      <c r="B16" s="23" t="s">
        <v>64</v>
      </c>
      <c r="C16" s="26" t="n">
        <f aca="false">C10*C8+D10*C9+E10*C10+F10*C11</f>
        <v>0.0215</v>
      </c>
      <c r="D16" s="26" t="n">
        <f aca="false">C10*D8+D10*D9+E10*D10+F10*D11</f>
        <v>0.1493</v>
      </c>
      <c r="E16" s="26" t="n">
        <f aca="false">C10*E8+D10*E9+E10*E10+F10*E11</f>
        <v>0.64735</v>
      </c>
      <c r="F16" s="26" t="n">
        <f aca="false">C10*F8+D10*F9+E10*F10+F10*F11</f>
        <v>0.18185</v>
      </c>
    </row>
    <row r="17" customFormat="false" ht="18" hidden="false" customHeight="false" outlineLevel="0" collapsed="false">
      <c r="B17" s="23" t="s">
        <v>65</v>
      </c>
      <c r="C17" s="26" t="n">
        <f aca="false">C11*C8+D11*C9+E11*C10+F11*C11</f>
        <v>0</v>
      </c>
      <c r="D17" s="26" t="n">
        <f aca="false">C11*D8+D11*D9+E11*D10+F11*D11</f>
        <v>0</v>
      </c>
      <c r="E17" s="26" t="n">
        <f aca="false">C11*E8+D11*E9+E11*E10+F11*E11</f>
        <v>0</v>
      </c>
      <c r="F17" s="26" t="n">
        <f aca="false">C11*F8+D11*F9+E11*F10+F11*F11</f>
        <v>1</v>
      </c>
    </row>
    <row r="18" customFormat="false" ht="18" hidden="false" customHeight="false" outlineLevel="0" collapsed="false"/>
    <row r="19" customFormat="false" ht="33.75" hidden="false" customHeight="true" outlineLevel="0" collapsed="false">
      <c r="B19" s="21" t="s">
        <v>71</v>
      </c>
      <c r="C19" s="22" t="s">
        <v>62</v>
      </c>
      <c r="D19" s="22" t="s">
        <v>63</v>
      </c>
      <c r="E19" s="22" t="s">
        <v>64</v>
      </c>
      <c r="F19" s="22" t="s">
        <v>65</v>
      </c>
    </row>
    <row r="20" customFormat="false" ht="18" hidden="false" customHeight="false" outlineLevel="0" collapsed="false">
      <c r="B20" s="23" t="s">
        <v>62</v>
      </c>
      <c r="C20" s="26" t="n">
        <f aca="false">C14*C8+D14*C9+E14*C10+F14*C11</f>
        <v>0.7401215</v>
      </c>
      <c r="D20" s="26" t="n">
        <f aca="false">C14*D8+D14*D9+E14*D10+F14*D11</f>
        <v>0.1881505</v>
      </c>
      <c r="E20" s="26" t="n">
        <f aca="false">C14*E8+D14*E9+E14*E10+F14*E11</f>
        <v>0.04904025</v>
      </c>
      <c r="F20" s="26" t="n">
        <f aca="false">C14*F8+D14*F9+E14*F10+F14*F11</f>
        <v>0.02268775</v>
      </c>
    </row>
    <row r="21" customFormat="false" ht="18" hidden="false" customHeight="false" outlineLevel="0" collapsed="false">
      <c r="B21" s="23" t="s">
        <v>63</v>
      </c>
      <c r="C21" s="26" t="n">
        <f aca="false">C15*C8+D15*C9+E15*C10+F15*C11</f>
        <v>0.1174825</v>
      </c>
      <c r="D21" s="26" t="n">
        <f aca="false">C15*D8+D15*D9+E15*D10+F15*D11</f>
        <v>0.6426565</v>
      </c>
      <c r="E21" s="26" t="n">
        <f aca="false">C15*E8+D15*E9+E15*E10+F15*E11</f>
        <v>0.1662205</v>
      </c>
      <c r="F21" s="26" t="n">
        <f aca="false">C15*F8+D15*F9+E15*F10+F15*F11</f>
        <v>0.0736405</v>
      </c>
    </row>
    <row r="22" customFormat="false" ht="18" hidden="false" customHeight="false" outlineLevel="0" collapsed="false">
      <c r="B22" s="23" t="s">
        <v>64</v>
      </c>
      <c r="C22" s="26" t="n">
        <f aca="false">C16*C8+D16*C9+E16*C10+F16*C11</f>
        <v>0.0332885</v>
      </c>
      <c r="D22" s="26" t="n">
        <f aca="false">C16*D8+D16*D9+E16*D10+F16*D11</f>
        <v>0.1868865</v>
      </c>
      <c r="E22" s="26" t="n">
        <f aca="false">C16*E8+D16*E9+E16*E10+F16*E11</f>
        <v>0.5301465</v>
      </c>
      <c r="F22" s="26" t="n">
        <f aca="false">C16*F8+D16*F9+E16*F10+F16*F11</f>
        <v>0.2496785</v>
      </c>
    </row>
    <row r="23" customFormat="false" ht="18" hidden="false" customHeight="false" outlineLevel="0" collapsed="false">
      <c r="B23" s="23" t="s">
        <v>65</v>
      </c>
      <c r="C23" s="26" t="n">
        <f aca="false">C17*C8+D17*C9+E17*C10+F17*C11</f>
        <v>0</v>
      </c>
      <c r="D23" s="26" t="n">
        <f aca="false">C17*D8+D17*D9+E17*D10+F17*D11</f>
        <v>0</v>
      </c>
      <c r="E23" s="26" t="n">
        <f aca="false">C17*E8+D17*E9+E17*E10+F17*E11</f>
        <v>0</v>
      </c>
      <c r="F23" s="26" t="n">
        <f aca="false">C17*F8+D17*F9+E17*F10+F17*F11</f>
        <v>1</v>
      </c>
    </row>
    <row r="24" customFormat="false" ht="18" hidden="false" customHeight="false" outlineLevel="0" collapsed="false"/>
    <row r="25" customFormat="false" ht="18" hidden="false" customHeight="true" outlineLevel="0" collapsed="false">
      <c r="B25" s="39" t="s">
        <v>72</v>
      </c>
      <c r="C25" s="39"/>
      <c r="D25" s="39"/>
      <c r="E25" s="40" t="str">
        <f aca="false">IF(AND(ABS(SUM(C8:F8)-1)&lt;0.0001,ABS(SUM(C9:F9)-1)&lt;0.0001,ABS(SUM(C10:F10)-1)&lt;0.0001),"✓ Valid","✗ Rows must add to 100%")</f>
        <v>✓ Valid</v>
      </c>
      <c r="F25" s="40"/>
    </row>
    <row r="26" customFormat="false" ht="18" hidden="false" customHeight="false" outlineLevel="0" collapsed="false"/>
    <row r="27" customFormat="false" ht="18" hidden="false" customHeight="true" outlineLevel="0" collapsed="false">
      <c r="B27" s="25" t="s">
        <v>73</v>
      </c>
      <c r="C27" s="25"/>
      <c r="D27" s="25"/>
      <c r="E27" s="25"/>
      <c r="F27" s="25"/>
      <c r="G27" s="25"/>
      <c r="H27" s="25"/>
      <c r="I27" s="25"/>
      <c r="J27" s="25"/>
      <c r="K27" s="25"/>
    </row>
    <row r="28" customFormat="false" ht="18" hidden="false" customHeight="false" outlineLevel="0" collapsed="false">
      <c r="B28" s="25"/>
      <c r="C28" s="25"/>
      <c r="D28" s="25"/>
      <c r="E28" s="25"/>
      <c r="F28" s="25"/>
      <c r="G28" s="25"/>
      <c r="H28" s="25"/>
      <c r="I28" s="25"/>
      <c r="J28" s="25"/>
      <c r="K28" s="25"/>
    </row>
    <row r="29" customFormat="false" ht="18" hidden="false" customHeight="false" outlineLevel="0" collapsed="false">
      <c r="B29" s="25"/>
      <c r="C29" s="25"/>
      <c r="D29" s="25"/>
      <c r="E29" s="25"/>
      <c r="F29" s="25"/>
      <c r="G29" s="25"/>
      <c r="H29" s="25"/>
      <c r="I29" s="25"/>
      <c r="J29" s="25"/>
      <c r="K29" s="25"/>
    </row>
  </sheetData>
  <mergeCells count="5">
    <mergeCell ref="B2:K3"/>
    <mergeCell ref="B4:K4"/>
    <mergeCell ref="B25:D25"/>
    <mergeCell ref="E25:F25"/>
    <mergeCell ref="B27:K29"/>
  </mergeCells>
  <conditionalFormatting sqref="E25">
    <cfRule type="expression" priority="2" aboveAverage="0" equalAverage="0" bottom="0" percent="0" rank="0" text="" dxfId="0">
      <formula>LEFT(E25,1)="✓"</formula>
    </cfRule>
    <cfRule type="expression" priority="3" aboveAverage="0" equalAverage="0" bottom="0" percent="0" rank="0" text="" dxfId="1">
      <formula>LEFT(E25,1)&lt;&gt;"✓"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2026-10-04T18:38:41Z</dcterms:created>
  <dc:creator>openpyxl</dc:creator>
  <dc:description/>
  <dc:language>en-US</dc:language>
  <cp:lastModifiedBy/>
  <dcterms:modified xsi:type="dcterms:W3CDTF">2026-10-04T18:38:42Z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