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Term structure" sheetId="2" state="visible" r:id="rId4"/>
    <sheet name="From cumulative" sheetId="3" state="visible" r:id="rId5"/>
    <sheet name="Point in time" sheetId="4" state="visible" r:id="rId6"/>
    <sheet name="Rating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<sst xmlns="http://schemas.openxmlformats.org/spreadsheetml/2006/main" count="81" uniqueCount="72">
  <si>
    <t xml:space="preserve">PD term structure model</t>
  </si>
  <si>
    <t xml:space="preserve">IFRS 9: marginal, cumulative and point-in-time PDs, and illustrative curves by rating grade</t>
  </si>
  <si>
    <t xml:space="preserve">HOW IT WORKS</t>
  </si>
  <si>
    <t xml:space="preserve">Enter yearly PDs</t>
  </si>
  <si>
    <t xml:space="preserve">Read the term structure</t>
  </si>
  <si>
    <t xml:space="preserve">Adjust to point in time</t>
  </si>
  <si>
    <t xml:space="preserve">Or a cumulative curve</t>
  </si>
  <si>
    <t xml:space="preserve">Survival, marginal, cumulative</t>
  </si>
  <si>
    <t xml:space="preserve">For the economy</t>
  </si>
  <si>
    <t xml:space="preserve">LIVE RESULTS</t>
  </si>
  <si>
    <t xml:space="preserve">12-month PD</t>
  </si>
  <si>
    <t xml:space="preserve">Lifetime PD (term)</t>
  </si>
  <si>
    <t xml:space="preserve">Point-in-time PD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</si>
  <si>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</si>
  <si>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</si>
  <si>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</si>
  <si>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</si>
  <si>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</si>
  <si>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</si>
  <si>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</si>
  <si>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Term structure  ›</t>
  </si>
  <si>
    <t xml:space="preserve">From cumulative  ›</t>
  </si>
  <si>
    <t xml:space="preserve">Point in time  ›</t>
  </si>
  <si>
    <t xml:space="preserve">Ratings  ›</t>
  </si>
  <si>
    <t xml:space="preserve">Example: Northline Telecom, a fictional company, in CU million. Replace the figures with your own. General information, not advice. taxbakers.com/ifrs-18</t>
  </si>
  <si>
    <t xml:space="preserve">Term structure</t>
  </si>
  <si>
    <t xml:space="preserve">Enter the PD for each year, conditional on survival. The sheet builds survival, marginal and cumulative PDs.</t>
  </si>
  <si>
    <t xml:space="preserve">Year</t>
  </si>
  <si>
    <t xml:space="preserve">Conditional PD</t>
  </si>
  <si>
    <t xml:space="preserve">Survival at start</t>
  </si>
  <si>
    <t xml:space="preserve">Marginal PD</t>
  </si>
  <si>
    <t xml:space="preserve">Cumulative PD</t>
  </si>
  <si>
    <t xml:space="preserve">Remaining term (years)</t>
  </si>
  <si>
    <t xml:space="preserve">Lifetime PD for the remaining term</t>
  </si>
  <si>
    <t xml:space="preserve">Check: survival + cumulative = 100%</t>
  </si>
  <si>
    <t xml:space="preserve">Marginal PD = survival at the start of the year x conditional PD. Lifetime PD is the sum of marginal PDs, never the sum of conditional PDs, because a borrower can default only once.</t>
  </si>
  <si>
    <t xml:space="preserve">From cumulative</t>
  </si>
  <si>
    <t xml:space="preserve">Rating agencies and credit models often give cumulative PDs. This sheet turns them back into marginal and conditional PDs.</t>
  </si>
  <si>
    <t xml:space="preserve">Check: cumulative PDs never fall</t>
  </si>
  <si>
    <t xml:space="preserve">Point in time</t>
  </si>
  <si>
    <t xml:space="preserve">IFRS 9 needs point-in-time PDs that reflect current conditions and forecasts. A simple scalar adjusts a through-the-cycle PD for the economy.</t>
  </si>
  <si>
    <t xml:space="preserve">Forecast unemployment</t>
  </si>
  <si>
    <t xml:space="preserve">Through-the-cycle PD (long-run average)</t>
  </si>
  <si>
    <t xml:space="preserve">Long-run average unemployment rate</t>
  </si>
  <si>
    <t xml:space="preserve">Forecast unemployment rate</t>
  </si>
  <si>
    <t xml:space="preserve">Sensitivity: PD change per 1 point of unemployment</t>
  </si>
  <si>
    <t xml:space="preserve">Scalar: 1 + sensitivity x (forecast - long-run) in points</t>
  </si>
  <si>
    <t xml:space="preserve">The scalar is a simple, transparent approach; lenders also use regression models or the Vasicek formula to convert through-the-cycle PDs into conditional point-in-time PDs. The sensitivity should come from the lender's own history of default rates and unemployment.</t>
  </si>
  <si>
    <t xml:space="preserve">Ratings</t>
  </si>
  <si>
    <t xml:space="preserve">Illustrative cumulative default rates by rating grade. Replace them with the latest rating agency study or your own data before use.</t>
  </si>
  <si>
    <t xml:space="preserve">Grade</t>
  </si>
  <si>
    <t xml:space="preserve">Roughly equivalent to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</si>
  <si>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</si>
  <si>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</si>
  <si>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</si>
  <si>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</si>
  <si>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</si>
  <si>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Grade 1</t>
  </si>
  <si>
    <t xml:space="preserve">AAA</t>
  </si>
  <si>
    <t xml:space="preserve">Grade 2</t>
  </si>
  <si>
    <t xml:space="preserve">AA to A</t>
  </si>
  <si>
    <t xml:space="preserve">Grade 3</t>
  </si>
  <si>
    <t xml:space="preserve">BBB</t>
  </si>
  <si>
    <t xml:space="preserve">Grade 4</t>
  </si>
  <si>
    <t xml:space="preserve">BB</t>
  </si>
  <si>
    <t xml:space="preserve">Grade 5</t>
  </si>
  <si>
    <t xml:space="preserve">B</t>
  </si>
  <si>
    <t xml:space="preserve">Grade 6</t>
  </si>
  <si>
    <t xml:space="preserve">CCC and below</t>
  </si>
  <si>
    <t xml:space="preserve">Choose a grade</t>
  </si>
  <si>
    <t xml:space="preserve">5-year cumulative PD</t>
  </si>
  <si>
    <t xml:space="preserve">These rates are illustrative only, chosen to show the shape of the curves: low and slowly rising for strong grades, high and flattening for weak ones. Rating agencies publish long-run cumulative default studies every year; use the latest one, adjusted to point in time.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</si>
</sst>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%"/>
    <numFmt numFmtId="166" formatCode="0.000%"/>
    <numFmt numFmtId="167" formatCode="0"/>
    <numFmt numFmtId="168" formatCode="0.0%;\(0.0%\);;"/>
    <numFmt numFmtId="169" formatCode="0.000\x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6B7A80"/>
      <name val="Arial"/>
      <family val="0"/>
      <charset val="1"/>
    </font>
    <font>
      <sz val="9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8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Marginal PD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numFmt formatCode="0.0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'Term structure'!$B$8:$B$17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'Term structure'!$E$8:$E$17</c:f>
              <c:numCache>
                <c:formatCode>0.000%</c:formatCode>
                <c:ptCount val="10"/>
                <c:pt idx="0">
                  <c:v>0.015</c:v>
                </c:pt>
                <c:pt idx="1">
                  <c:v>0.01773</c:v>
                </c:pt>
                <c:pt idx="2">
                  <c:v>0.0193454</c:v>
                </c:pt>
                <c:pt idx="3">
                  <c:v>0.0208543412</c:v>
                </c:pt>
                <c:pt idx="4">
                  <c:v>0.0213226159524</c:v>
                </c:pt>
                <c:pt idx="5">
                  <c:v>0.0217379434283424</c:v>
                </c:pt>
                <c:pt idx="6">
                  <c:v>0.0212162327860622</c:v>
                </c:pt>
                <c:pt idx="7">
                  <c:v>0.0215698366658299</c:v>
                </c:pt>
                <c:pt idx="8">
                  <c:v>0.0210305907491841</c:v>
                </c:pt>
                <c:pt idx="9">
                  <c:v>0.0205048259804545</c:v>
                </c:pt>
              </c:numCache>
            </c:numRef>
          </c:val>
        </c:ser>
        <c:gapWidth val="60"/>
        <c:overlap val="0"/>
        <c:axId val="82582013"/>
        <c:axId val="3429254"/>
      </c:barChart>
      <c:catAx>
        <c:axId val="825820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29254"/>
        <c:crosses val="autoZero"/>
        <c:auto val="1"/>
        <c:lblAlgn val="ctr"/>
        <c:lblOffset val="100"/>
        <c:noMultiLvlLbl val="0"/>
      </c:catAx>
      <c:valAx>
        <c:axId val="3429254"/>
        <c:scaling>
          <c:orientation val="minMax"/>
        </c:scaling>
        <c:delete val="1"/>
        <c:axPos val="l"/>
        <c:numFmt formatCode="0.0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82013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6</xdr:row>
      <xdr:rowOff>0</xdr:rowOff>
    </xdr:from>
    <xdr:to>
      <xdr:col>16</xdr:col>
      <xdr:colOff>255960</xdr:colOff>
      <xdr:row>16</xdr:row>
      <xdr:rowOff>33480</xdr:rowOff>
    </xdr:to>
    <xdr:graphicFrame>
      <xdr:nvGraphicFramePr>
        <xdr:cNvPr id="0" name="Chart 1"/>
        <xdr:cNvGraphicFramePr/>
      </xdr:nvGraphicFramePr>
      <xdr:xfrm>
        <a:off x="5721840" y="124776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'Term structure'!E20</f>
        <v>0.015</v>
      </c>
      <c r="C15" s="10"/>
      <c r="D15" s="10"/>
      <c r="E15" s="10" t="n">
        <f aca="false">'Term structure'!E21</f>
        <v>0.0942523571524</v>
      </c>
      <c r="F15" s="10"/>
      <c r="G15" s="10"/>
      <c r="H15" s="10" t="n">
        <f aca="false">'Point in time'!C13</f>
        <v>0.0275</v>
      </c>
      <c r="I15" s="10"/>
      <c r="J15" s="10"/>
      <c r="K15" s="11" t="str">
        <f aca="false">'Term structure'!E22</f>
        <v>✓ Consistent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  <c r="K22" s="16" t="s">
        <v>23</v>
      </c>
      <c r="L22" s="16"/>
      <c r="M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2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K22:M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Term structure'!B2" display="Term structure  ›"/>
    <hyperlink ref="E22" location="'From cumulative'!B2" display="From cumulative  ›"/>
    <hyperlink ref="H22" location="'Point in time'!B2" display="Point in time  ›"/>
    <hyperlink ref="K22" location="'Ratings'!B2" display="Ratings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25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26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33.75" hidden="false" customHeight="true" outlineLevel="0" collapsed="false">
      <c r="B7" s="20" t="s">
        <v>27</v>
      </c>
      <c r="C7" s="21" t="s">
        <v>28</v>
      </c>
      <c r="D7" s="21" t="s">
        <v>29</v>
      </c>
      <c r="E7" s="21" t="s">
        <v>30</v>
      </c>
      <c r="F7" s="21" t="s">
        <v>31</v>
      </c>
    </row>
    <row r="8" customFormat="false" ht="18" hidden="false" customHeight="false" outlineLevel="0" collapsed="false">
      <c r="B8" s="22" t="n">
        <v>1</v>
      </c>
      <c r="C8" s="23" t="n">
        <v>0.015</v>
      </c>
      <c r="D8" s="24" t="n">
        <f aca="false">1</f>
        <v>1</v>
      </c>
      <c r="E8" s="25" t="n">
        <f aca="false">D8*C8</f>
        <v>0.015</v>
      </c>
      <c r="F8" s="24" t="n">
        <f aca="false">SUM($E$8:E8)</f>
        <v>0.015</v>
      </c>
    </row>
    <row r="9" customFormat="false" ht="18" hidden="false" customHeight="false" outlineLevel="0" collapsed="false">
      <c r="B9" s="22" t="n">
        <v>2</v>
      </c>
      <c r="C9" s="23" t="n">
        <v>0.018</v>
      </c>
      <c r="D9" s="24" t="n">
        <f aca="false">D8*(1-C8)</f>
        <v>0.985</v>
      </c>
      <c r="E9" s="25" t="n">
        <f aca="false">D9*C9</f>
        <v>0.01773</v>
      </c>
      <c r="F9" s="24" t="n">
        <f aca="false">SUM($E$8:E9)</f>
        <v>0.03273</v>
      </c>
    </row>
    <row r="10" customFormat="false" ht="18" hidden="false" customHeight="false" outlineLevel="0" collapsed="false">
      <c r="B10" s="22" t="n">
        <v>3</v>
      </c>
      <c r="C10" s="23" t="n">
        <v>0.02</v>
      </c>
      <c r="D10" s="24" t="n">
        <f aca="false">D9*(1-C9)</f>
        <v>0.96727</v>
      </c>
      <c r="E10" s="25" t="n">
        <f aca="false">D10*C10</f>
        <v>0.0193454</v>
      </c>
      <c r="F10" s="24" t="n">
        <f aca="false">SUM($E$8:E10)</f>
        <v>0.0520754</v>
      </c>
    </row>
    <row r="11" customFormat="false" ht="18" hidden="false" customHeight="false" outlineLevel="0" collapsed="false">
      <c r="B11" s="22" t="n">
        <v>4</v>
      </c>
      <c r="C11" s="23" t="n">
        <v>0.022</v>
      </c>
      <c r="D11" s="24" t="n">
        <f aca="false">D10*(1-C10)</f>
        <v>0.9479246</v>
      </c>
      <c r="E11" s="25" t="n">
        <f aca="false">D11*C11</f>
        <v>0.0208543412</v>
      </c>
      <c r="F11" s="24" t="n">
        <f aca="false">SUM($E$8:E11)</f>
        <v>0.0729297412</v>
      </c>
    </row>
    <row r="12" customFormat="false" ht="18" hidden="false" customHeight="false" outlineLevel="0" collapsed="false">
      <c r="B12" s="22" t="n">
        <v>5</v>
      </c>
      <c r="C12" s="23" t="n">
        <v>0.023</v>
      </c>
      <c r="D12" s="24" t="n">
        <f aca="false">D11*(1-C11)</f>
        <v>0.9270702588</v>
      </c>
      <c r="E12" s="25" t="n">
        <f aca="false">D12*C12</f>
        <v>0.0213226159524</v>
      </c>
      <c r="F12" s="24" t="n">
        <f aca="false">SUM($E$8:E12)</f>
        <v>0.0942523571524</v>
      </c>
    </row>
    <row r="13" customFormat="false" ht="18" hidden="false" customHeight="false" outlineLevel="0" collapsed="false">
      <c r="B13" s="22" t="n">
        <v>6</v>
      </c>
      <c r="C13" s="23" t="n">
        <v>0.024</v>
      </c>
      <c r="D13" s="24" t="n">
        <f aca="false">D12*(1-C12)</f>
        <v>0.9057476428476</v>
      </c>
      <c r="E13" s="25" t="n">
        <f aca="false">D13*C13</f>
        <v>0.0217379434283424</v>
      </c>
      <c r="F13" s="24" t="n">
        <f aca="false">SUM($E$8:E13)</f>
        <v>0.115990300580742</v>
      </c>
    </row>
    <row r="14" customFormat="false" ht="18" hidden="false" customHeight="false" outlineLevel="0" collapsed="false">
      <c r="B14" s="22" t="n">
        <v>7</v>
      </c>
      <c r="C14" s="23" t="n">
        <v>0.024</v>
      </c>
      <c r="D14" s="24" t="n">
        <f aca="false">D13*(1-C13)</f>
        <v>0.884009699419257</v>
      </c>
      <c r="E14" s="25" t="n">
        <f aca="false">D14*C14</f>
        <v>0.0212162327860622</v>
      </c>
      <c r="F14" s="24" t="n">
        <f aca="false">SUM($E$8:E14)</f>
        <v>0.137206533366805</v>
      </c>
    </row>
    <row r="15" customFormat="false" ht="18" hidden="false" customHeight="false" outlineLevel="0" collapsed="false">
      <c r="B15" s="22" t="n">
        <v>8</v>
      </c>
      <c r="C15" s="23" t="n">
        <v>0.025</v>
      </c>
      <c r="D15" s="24" t="n">
        <f aca="false">D14*(1-C14)</f>
        <v>0.862793466633195</v>
      </c>
      <c r="E15" s="25" t="n">
        <f aca="false">D15*C15</f>
        <v>0.0215698366658299</v>
      </c>
      <c r="F15" s="24" t="n">
        <f aca="false">SUM($E$8:E15)</f>
        <v>0.158776370032634</v>
      </c>
    </row>
    <row r="16" customFormat="false" ht="18" hidden="false" customHeight="false" outlineLevel="0" collapsed="false">
      <c r="B16" s="22" t="n">
        <v>9</v>
      </c>
      <c r="C16" s="23" t="n">
        <v>0.025</v>
      </c>
      <c r="D16" s="24" t="n">
        <f aca="false">D15*(1-C15)</f>
        <v>0.841223629967365</v>
      </c>
      <c r="E16" s="25" t="n">
        <f aca="false">D16*C16</f>
        <v>0.0210305907491841</v>
      </c>
      <c r="F16" s="24" t="n">
        <f aca="false">SUM($E$8:E16)</f>
        <v>0.179806960781819</v>
      </c>
    </row>
    <row r="17" customFormat="false" ht="18" hidden="false" customHeight="false" outlineLevel="0" collapsed="false">
      <c r="B17" s="22" t="n">
        <v>10</v>
      </c>
      <c r="C17" s="23" t="n">
        <v>0.025</v>
      </c>
      <c r="D17" s="24" t="n">
        <f aca="false">D16*(1-C16)</f>
        <v>0.820193039218181</v>
      </c>
      <c r="E17" s="25" t="n">
        <f aca="false">D17*C17</f>
        <v>0.0205048259804545</v>
      </c>
      <c r="F17" s="24" t="n">
        <f aca="false">SUM($E$8:E17)</f>
        <v>0.200311786762273</v>
      </c>
    </row>
    <row r="18" customFormat="false" ht="18" hidden="false" customHeight="false" outlineLevel="0" collapsed="false"/>
    <row r="19" customFormat="false" ht="18" hidden="false" customHeight="true" outlineLevel="0" collapsed="false">
      <c r="B19" s="26" t="s">
        <v>32</v>
      </c>
      <c r="C19" s="26"/>
      <c r="D19" s="26"/>
      <c r="E19" s="27" t="n">
        <v>5</v>
      </c>
    </row>
    <row r="20" customFormat="false" ht="18" hidden="false" customHeight="true" outlineLevel="0" collapsed="false">
      <c r="B20" s="26" t="s">
        <v>10</v>
      </c>
      <c r="C20" s="26"/>
      <c r="D20" s="26"/>
      <c r="E20" s="28" t="n">
        <f aca="false">E8</f>
        <v>0.015</v>
      </c>
    </row>
    <row r="21" customFormat="false" ht="18" hidden="false" customHeight="true" outlineLevel="0" collapsed="false">
      <c r="B21" s="26" t="s">
        <v>33</v>
      </c>
      <c r="C21" s="26"/>
      <c r="D21" s="26"/>
      <c r="E21" s="28" t="n">
        <f aca="false">INDEX(F8:F17,E19)</f>
        <v>0.0942523571524</v>
      </c>
    </row>
    <row r="22" customFormat="false" ht="18" hidden="false" customHeight="true" outlineLevel="0" collapsed="false">
      <c r="B22" s="26" t="s">
        <v>34</v>
      </c>
      <c r="C22" s="26"/>
      <c r="D22" s="26"/>
      <c r="E22" s="29" t="str">
        <f aca="false">IF(ABS(D17*(1-C17)+F17-1)&lt;0.000001,"✓ Consistent","✗ Check")</f>
        <v>✓ Consistent</v>
      </c>
    </row>
    <row r="23" customFormat="false" ht="18" hidden="false" customHeight="false" outlineLevel="0" collapsed="false"/>
    <row r="24" customFormat="false" ht="18" hidden="false" customHeight="true" outlineLevel="0" collapsed="false">
      <c r="B24" s="30" t="s">
        <v>35</v>
      </c>
      <c r="C24" s="30"/>
      <c r="D24" s="30"/>
      <c r="E24" s="30"/>
      <c r="F24" s="30"/>
    </row>
    <row r="25" customFormat="false" ht="18" hidden="false" customHeight="false" outlineLevel="0" collapsed="false">
      <c r="B25" s="30"/>
      <c r="C25" s="30"/>
      <c r="D25" s="30"/>
      <c r="E25" s="30"/>
      <c r="F25" s="30"/>
    </row>
    <row r="26" customFormat="false" ht="18" hidden="false" customHeight="false" outlineLevel="0" collapsed="false">
      <c r="B26" s="30"/>
      <c r="C26" s="30"/>
      <c r="D26" s="30"/>
      <c r="E26" s="30"/>
      <c r="F26" s="30"/>
    </row>
  </sheetData>
  <mergeCells count="7">
    <mergeCell ref="B2:F3"/>
    <mergeCell ref="B4:F4"/>
    <mergeCell ref="B19:D19"/>
    <mergeCell ref="B20:D20"/>
    <mergeCell ref="B21:D21"/>
    <mergeCell ref="B22:D22"/>
    <mergeCell ref="B24:F26"/>
  </mergeCells>
  <conditionalFormatting sqref="E22">
    <cfRule type="expression" priority="2" aboveAverage="0" equalAverage="0" bottom="0" percent="0" rank="0" text="" dxfId="0">
      <formula>LEFT(E22,1)="✓"</formula>
    </cfRule>
    <cfRule type="expression" priority="3" aboveAverage="0" equalAverage="0" bottom="0" percent="0" rank="0" text="" dxfId="1">
      <formula>LEFT(E22,1)&lt;&gt;"✓"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5" min="3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36</v>
      </c>
      <c r="C2" s="18"/>
      <c r="D2" s="18"/>
      <c r="E2" s="18"/>
    </row>
    <row r="3" customFormat="false" ht="19.5" hidden="false" customHeight="true" outlineLevel="0" collapsed="false">
      <c r="B3" s="18"/>
      <c r="C3" s="18"/>
      <c r="D3" s="18"/>
      <c r="E3" s="18"/>
    </row>
    <row r="4" customFormat="false" ht="19.5" hidden="false" customHeight="true" outlineLevel="0" collapsed="false">
      <c r="B4" s="19" t="s">
        <v>37</v>
      </c>
      <c r="C4" s="19"/>
      <c r="D4" s="19"/>
      <c r="E4" s="19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33.75" hidden="false" customHeight="true" outlineLevel="0" collapsed="false">
      <c r="B7" s="20" t="s">
        <v>27</v>
      </c>
      <c r="C7" s="21" t="s">
        <v>31</v>
      </c>
      <c r="D7" s="21" t="s">
        <v>30</v>
      </c>
      <c r="E7" s="21" t="s">
        <v>28</v>
      </c>
    </row>
    <row r="8" customFormat="false" ht="18" hidden="false" customHeight="false" outlineLevel="0" collapsed="false">
      <c r="B8" s="22" t="n">
        <v>1</v>
      </c>
      <c r="C8" s="23" t="n">
        <v>0.005</v>
      </c>
      <c r="D8" s="25" t="n">
        <f aca="false">C8</f>
        <v>0.005</v>
      </c>
      <c r="E8" s="31" t="n">
        <f aca="false">D8</f>
        <v>0.005</v>
      </c>
    </row>
    <row r="9" customFormat="false" ht="18" hidden="false" customHeight="false" outlineLevel="0" collapsed="false">
      <c r="B9" s="22" t="n">
        <v>2</v>
      </c>
      <c r="C9" s="23" t="n">
        <v>0.012</v>
      </c>
      <c r="D9" s="25" t="n">
        <f aca="false">C9-C8</f>
        <v>0.007</v>
      </c>
      <c r="E9" s="31" t="n">
        <f aca="false">IF(C8&gt;=1,0,D9/(1-C8))</f>
        <v>0.00703517587939699</v>
      </c>
    </row>
    <row r="10" customFormat="false" ht="18" hidden="false" customHeight="false" outlineLevel="0" collapsed="false">
      <c r="B10" s="22" t="n">
        <v>3</v>
      </c>
      <c r="C10" s="23" t="n">
        <v>0.02</v>
      </c>
      <c r="D10" s="25" t="n">
        <f aca="false">C10-C9</f>
        <v>0.008</v>
      </c>
      <c r="E10" s="31" t="n">
        <f aca="false">IF(C9&gt;=1,0,D10/(1-C9))</f>
        <v>0.00809716599190283</v>
      </c>
    </row>
    <row r="11" customFormat="false" ht="18" hidden="false" customHeight="false" outlineLevel="0" collapsed="false">
      <c r="B11" s="22" t="n">
        <v>4</v>
      </c>
      <c r="C11" s="23" t="n">
        <v>0.029</v>
      </c>
      <c r="D11" s="25" t="n">
        <f aca="false">C11-C10</f>
        <v>0.009</v>
      </c>
      <c r="E11" s="31" t="n">
        <f aca="false">IF(C10&gt;=1,0,D11/(1-C10))</f>
        <v>0.00918367346938776</v>
      </c>
    </row>
    <row r="12" customFormat="false" ht="18" hidden="false" customHeight="false" outlineLevel="0" collapsed="false">
      <c r="B12" s="22" t="n">
        <v>5</v>
      </c>
      <c r="C12" s="23" t="n">
        <v>0.038</v>
      </c>
      <c r="D12" s="25" t="n">
        <f aca="false">C12-C11</f>
        <v>0.009</v>
      </c>
      <c r="E12" s="31" t="n">
        <f aca="false">IF(C11&gt;=1,0,D12/(1-C11))</f>
        <v>0.00926879505664264</v>
      </c>
    </row>
    <row r="13" customFormat="false" ht="18" hidden="false" customHeight="false" outlineLevel="0" collapsed="false">
      <c r="B13" s="22" t="n">
        <v>6</v>
      </c>
      <c r="C13" s="23" t="n">
        <v>0.047</v>
      </c>
      <c r="D13" s="25" t="n">
        <f aca="false">C13-C12</f>
        <v>0.009</v>
      </c>
      <c r="E13" s="31" t="n">
        <f aca="false">IF(C12&gt;=1,0,D13/(1-C12))</f>
        <v>0.00935550935550936</v>
      </c>
    </row>
    <row r="14" customFormat="false" ht="18" hidden="false" customHeight="false" outlineLevel="0" collapsed="false">
      <c r="B14" s="22" t="n">
        <v>7</v>
      </c>
      <c r="C14" s="23" t="n">
        <v>0.055</v>
      </c>
      <c r="D14" s="25" t="n">
        <f aca="false">C14-C13</f>
        <v>0.008</v>
      </c>
      <c r="E14" s="31" t="n">
        <f aca="false">IF(C13&gt;=1,0,D14/(1-C13))</f>
        <v>0.00839454354669465</v>
      </c>
    </row>
    <row r="15" customFormat="false" ht="18" hidden="false" customHeight="false" outlineLevel="0" collapsed="false">
      <c r="B15" s="22" t="n">
        <v>8</v>
      </c>
      <c r="C15" s="23" t="n">
        <v>0.063</v>
      </c>
      <c r="D15" s="25" t="n">
        <f aca="false">C15-C14</f>
        <v>0.008</v>
      </c>
      <c r="E15" s="31" t="n">
        <f aca="false">IF(C14&gt;=1,0,D15/(1-C14))</f>
        <v>0.00846560846560847</v>
      </c>
    </row>
    <row r="16" customFormat="false" ht="18" hidden="false" customHeight="false" outlineLevel="0" collapsed="false">
      <c r="B16" s="22" t="n">
        <v>9</v>
      </c>
      <c r="C16" s="23" t="n">
        <v>0.07</v>
      </c>
      <c r="D16" s="25" t="n">
        <f aca="false">C16-C15</f>
        <v>0.00700000000000001</v>
      </c>
      <c r="E16" s="31" t="n">
        <f aca="false">IF(C15&gt;=1,0,D16/(1-C15))</f>
        <v>0.00747065101387407</v>
      </c>
    </row>
    <row r="17" customFormat="false" ht="18" hidden="false" customHeight="false" outlineLevel="0" collapsed="false">
      <c r="B17" s="22" t="n">
        <v>10</v>
      </c>
      <c r="C17" s="23" t="n">
        <v>0.077</v>
      </c>
      <c r="D17" s="25" t="n">
        <f aca="false">C17-C16</f>
        <v>0.00699999999999999</v>
      </c>
      <c r="E17" s="31" t="n">
        <f aca="false">IF(C16&gt;=1,0,D17/(1-C16))</f>
        <v>0.0075268817204301</v>
      </c>
    </row>
    <row r="18" customFormat="false" ht="18" hidden="false" customHeight="false" outlineLevel="0" collapsed="false"/>
    <row r="19" customFormat="false" ht="18" hidden="false" customHeight="true" outlineLevel="0" collapsed="false">
      <c r="B19" s="32" t="s">
        <v>38</v>
      </c>
      <c r="C19" s="32"/>
      <c r="D19" s="32"/>
      <c r="E19" s="29" t="str">
        <f aca="false">IF(MIN(D9:D17)&gt;=0,"✓ Increasing","✗ A cumulative PD falls")</f>
        <v>✓ Increasing</v>
      </c>
    </row>
  </sheetData>
  <mergeCells count="3">
    <mergeCell ref="B2:E3"/>
    <mergeCell ref="B4:E4"/>
    <mergeCell ref="B19:D19"/>
  </mergeCells>
  <conditionalFormatting sqref="E19">
    <cfRule type="expression" priority="2" aboveAverage="0" equalAverage="0" bottom="0" percent="0" rank="0" text="" dxfId="0">
      <formula>LEFT(E19,1)="✓"</formula>
    </cfRule>
    <cfRule type="expression" priority="3" aboveAverage="0" equalAverage="0" bottom="0" percent="0" rank="0" text="" dxfId="1">
      <formula>LEFT(E19,1)&lt;&gt;"✓"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39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40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33.75" hidden="false" customHeight="true" outlineLevel="0" collapsed="false">
      <c r="B6" s="20"/>
      <c r="C6" s="21"/>
      <c r="D6" s="21"/>
      <c r="E6" s="21" t="s">
        <v>41</v>
      </c>
      <c r="F6" s="21" t="s">
        <v>12</v>
      </c>
    </row>
    <row r="7" customFormat="false" ht="18" hidden="false" customHeight="false" outlineLevel="0" collapsed="false">
      <c r="B7" s="33" t="s">
        <v>42</v>
      </c>
      <c r="C7" s="23" t="n">
        <v>0.02</v>
      </c>
      <c r="E7" s="23" t="n">
        <v>0.035</v>
      </c>
      <c r="F7" s="24" t="n">
        <f aca="false">MIN(1,$C$7*MAX(0,1+$C$10*(E7-$C$8)*100))</f>
        <v>0.015</v>
      </c>
    </row>
    <row r="8" customFormat="false" ht="18" hidden="false" customHeight="false" outlineLevel="0" collapsed="false">
      <c r="B8" s="33" t="s">
        <v>43</v>
      </c>
      <c r="C8" s="23" t="n">
        <v>0.045</v>
      </c>
      <c r="E8" s="23" t="n">
        <v>0.045</v>
      </c>
      <c r="F8" s="24" t="n">
        <f aca="false">MIN(1,$C$7*MAX(0,1+$C$10*(E8-$C$8)*100))</f>
        <v>0.02</v>
      </c>
    </row>
    <row r="9" customFormat="false" ht="18" hidden="false" customHeight="false" outlineLevel="0" collapsed="false">
      <c r="B9" s="33" t="s">
        <v>44</v>
      </c>
      <c r="C9" s="23" t="n">
        <v>0.06</v>
      </c>
      <c r="E9" s="23" t="n">
        <v>0.055</v>
      </c>
      <c r="F9" s="24" t="n">
        <f aca="false">MIN(1,$C$7*MAX(0,1+$C$10*(E9-$C$8)*100))</f>
        <v>0.025</v>
      </c>
    </row>
    <row r="10" customFormat="false" ht="18" hidden="false" customHeight="false" outlineLevel="0" collapsed="false">
      <c r="B10" s="33" t="s">
        <v>45</v>
      </c>
      <c r="C10" s="34" t="n">
        <v>0.25</v>
      </c>
      <c r="E10" s="23" t="n">
        <v>0.065</v>
      </c>
      <c r="F10" s="24" t="n">
        <f aca="false">MIN(1,$C$7*MAX(0,1+$C$10*(E10-$C$8)*100))</f>
        <v>0.03</v>
      </c>
    </row>
    <row r="11" customFormat="false" ht="18" hidden="false" customHeight="false" outlineLevel="0" collapsed="false">
      <c r="E11" s="23" t="n">
        <v>0.075</v>
      </c>
      <c r="F11" s="24" t="n">
        <f aca="false">MIN(1,$C$7*MAX(0,1+$C$10*(E11-$C$8)*100))</f>
        <v>0.035</v>
      </c>
    </row>
    <row r="12" customFormat="false" ht="18" hidden="false" customHeight="false" outlineLevel="0" collapsed="false">
      <c r="B12" s="33" t="s">
        <v>46</v>
      </c>
      <c r="C12" s="35" t="n">
        <f aca="false">MAX(0,1+C10*(C9-C8)*100)</f>
        <v>1.375</v>
      </c>
    </row>
    <row r="13" customFormat="false" ht="18" hidden="false" customHeight="false" outlineLevel="0" collapsed="false">
      <c r="B13" s="33" t="s">
        <v>12</v>
      </c>
      <c r="C13" s="28" t="n">
        <f aca="false">MIN(1,C7*C12)</f>
        <v>0.0275</v>
      </c>
    </row>
    <row r="14" customFormat="false" ht="18" hidden="false" customHeight="false" outlineLevel="0" collapsed="false"/>
    <row r="15" customFormat="false" ht="18" hidden="false" customHeight="true" outlineLevel="0" collapsed="false">
      <c r="B15" s="30" t="s">
        <v>47</v>
      </c>
      <c r="C15" s="30"/>
      <c r="D15" s="30"/>
      <c r="E15" s="30"/>
      <c r="F15" s="30"/>
    </row>
    <row r="16" customFormat="false" ht="18" hidden="false" customHeight="false" outlineLevel="0" collapsed="false">
      <c r="B16" s="30"/>
      <c r="C16" s="30"/>
      <c r="D16" s="30"/>
      <c r="E16" s="30"/>
      <c r="F16" s="30"/>
    </row>
    <row r="17" customFormat="false" ht="18" hidden="false" customHeight="false" outlineLevel="0" collapsed="false">
      <c r="B17" s="30"/>
      <c r="C17" s="30"/>
      <c r="D17" s="30"/>
      <c r="E17" s="30"/>
      <c r="F17" s="30"/>
    </row>
    <row r="18" customFormat="false" ht="18" hidden="false" customHeight="false" outlineLevel="0" collapsed="false">
      <c r="B18" s="30"/>
      <c r="C18" s="30"/>
      <c r="D18" s="30"/>
      <c r="E18" s="30"/>
      <c r="F18" s="30"/>
    </row>
  </sheetData>
  <mergeCells count="3">
    <mergeCell ref="B2:F3"/>
    <mergeCell ref="B4:F4"/>
    <mergeCell ref="B15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8" min="4" style="0" width="11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48</v>
      </c>
      <c r="C2" s="18"/>
      <c r="D2" s="18"/>
      <c r="E2" s="18"/>
      <c r="F2" s="18"/>
      <c r="G2" s="18"/>
      <c r="H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</row>
    <row r="4" customFormat="false" ht="19.5" hidden="false" customHeight="true" outlineLevel="0" collapsed="false">
      <c r="B4" s="19" t="s">
        <v>49</v>
      </c>
      <c r="C4" s="19"/>
      <c r="D4" s="19"/>
      <c r="E4" s="19"/>
      <c r="F4" s="19"/>
      <c r="G4" s="19"/>
      <c r="H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33.75" hidden="false" customHeight="true" outlineLevel="0" collapsed="false">
      <c r="B7" s="20" t="s">
        <v>50</v>
      </c>
      <c r="C7" s="21" t="s">
        <v>51</v>
      </c>
      <c r="D7" s="21" t="s">
        <v>52</v>
      </c>
      <c r="E7" s="21" t="s">
        <v>53</v>
      </c>
      <c r="F7" s="21" t="s">
        <v>54</v>
      </c>
      <c r="G7" s="21" t="s">
        <v>55</v>
      </c>
      <c r="H7" s="21" t="s">
        <v>56</v>
      </c>
    </row>
    <row r="8" customFormat="false" ht="18" hidden="false" customHeight="false" outlineLevel="0" collapsed="false">
      <c r="B8" s="36" t="s">
        <v>57</v>
      </c>
      <c r="C8" s="37" t="s">
        <v>58</v>
      </c>
      <c r="D8" s="23" t="n">
        <v>0.0001</v>
      </c>
      <c r="E8" s="23" t="n">
        <v>0.0003</v>
      </c>
      <c r="F8" s="23" t="n">
        <v>0.0008</v>
      </c>
      <c r="G8" s="23" t="n">
        <v>0.0015</v>
      </c>
      <c r="H8" s="23" t="n">
        <v>0.0025</v>
      </c>
    </row>
    <row r="9" customFormat="false" ht="18" hidden="false" customHeight="false" outlineLevel="0" collapsed="false">
      <c r="B9" s="36" t="s">
        <v>59</v>
      </c>
      <c r="C9" s="37" t="s">
        <v>60</v>
      </c>
      <c r="D9" s="23" t="n">
        <v>0.0005</v>
      </c>
      <c r="E9" s="23" t="n">
        <v>0.0012</v>
      </c>
      <c r="F9" s="23" t="n">
        <v>0.0022</v>
      </c>
      <c r="G9" s="23" t="n">
        <v>0.0035</v>
      </c>
      <c r="H9" s="23" t="n">
        <v>0.005</v>
      </c>
    </row>
    <row r="10" customFormat="false" ht="18" hidden="false" customHeight="false" outlineLevel="0" collapsed="false">
      <c r="B10" s="36" t="s">
        <v>61</v>
      </c>
      <c r="C10" s="37" t="s">
        <v>62</v>
      </c>
      <c r="D10" s="23" t="n">
        <v>0.002</v>
      </c>
      <c r="E10" s="23" t="n">
        <v>0.005</v>
      </c>
      <c r="F10" s="23" t="n">
        <v>0.009</v>
      </c>
      <c r="G10" s="23" t="n">
        <v>0.014</v>
      </c>
      <c r="H10" s="23" t="n">
        <v>0.019</v>
      </c>
    </row>
    <row r="11" customFormat="false" ht="18" hidden="false" customHeight="false" outlineLevel="0" collapsed="false">
      <c r="B11" s="36" t="s">
        <v>63</v>
      </c>
      <c r="C11" s="37" t="s">
        <v>64</v>
      </c>
      <c r="D11" s="23" t="n">
        <v>0.008</v>
      </c>
      <c r="E11" s="23" t="n">
        <v>0.022</v>
      </c>
      <c r="F11" s="23" t="n">
        <v>0.039</v>
      </c>
      <c r="G11" s="23" t="n">
        <v>0.056</v>
      </c>
      <c r="H11" s="23" t="n">
        <v>0.071</v>
      </c>
    </row>
    <row r="12" customFormat="false" ht="18" hidden="false" customHeight="false" outlineLevel="0" collapsed="false">
      <c r="B12" s="36" t="s">
        <v>65</v>
      </c>
      <c r="C12" s="37" t="s">
        <v>66</v>
      </c>
      <c r="D12" s="23" t="n">
        <v>0.035</v>
      </c>
      <c r="E12" s="23" t="n">
        <v>0.08</v>
      </c>
      <c r="F12" s="23" t="n">
        <v>0.12</v>
      </c>
      <c r="G12" s="23" t="n">
        <v>0.15</v>
      </c>
      <c r="H12" s="23" t="n">
        <v>0.175</v>
      </c>
    </row>
    <row r="13" customFormat="false" ht="18" hidden="false" customHeight="false" outlineLevel="0" collapsed="false">
      <c r="B13" s="36" t="s">
        <v>67</v>
      </c>
      <c r="C13" s="37" t="s">
        <v>68</v>
      </c>
      <c r="D13" s="23" t="n">
        <v>0.25</v>
      </c>
      <c r="E13" s="23" t="n">
        <v>0.35</v>
      </c>
      <c r="F13" s="23" t="n">
        <v>0.41</v>
      </c>
      <c r="G13" s="23" t="n">
        <v>0.45</v>
      </c>
      <c r="H13" s="23" t="n">
        <v>0.47</v>
      </c>
    </row>
    <row r="14" customFormat="false" ht="18" hidden="false" customHeight="false" outlineLevel="0" collapsed="false"/>
    <row r="15" customFormat="false" ht="18" hidden="false" customHeight="false" outlineLevel="0" collapsed="false"/>
    <row r="16" customFormat="false" ht="23.85" hidden="false" customHeight="false" outlineLevel="0" collapsed="false">
      <c r="B16" s="33" t="s">
        <v>69</v>
      </c>
      <c r="D16" s="38" t="s">
        <v>61</v>
      </c>
      <c r="E16" s="38"/>
    </row>
    <row r="17" customFormat="false" ht="23.85" hidden="false" customHeight="false" outlineLevel="0" collapsed="false">
      <c r="B17" s="33" t="s">
        <v>10</v>
      </c>
      <c r="D17" s="28" t="n">
        <f aca="false">INDEX(D8:D13,MATCH(D16,B8:B13,0))</f>
        <v>0.002</v>
      </c>
    </row>
    <row r="18" customFormat="false" ht="35.05" hidden="false" customHeight="false" outlineLevel="0" collapsed="false">
      <c r="B18" s="33" t="s">
        <v>70</v>
      </c>
      <c r="D18" s="28" t="n">
        <f aca="false">INDEX(H8:H13,MATCH(D16,B8:B13,0))</f>
        <v>0.019</v>
      </c>
    </row>
    <row r="19" customFormat="false" ht="18" hidden="false" customHeight="false" outlineLevel="0" collapsed="false"/>
    <row r="20" customFormat="false" ht="18" hidden="false" customHeight="true" outlineLevel="0" collapsed="false">
      <c r="B20" s="30" t="s">
        <v>71</v>
      </c>
      <c r="C20" s="30"/>
      <c r="D20" s="30"/>
      <c r="E20" s="30"/>
      <c r="F20" s="30"/>
      <c r="G20" s="30"/>
      <c r="H20" s="30"/>
    </row>
    <row r="21" customFormat="false" ht="18" hidden="false" customHeight="false" outlineLevel="0" collapsed="false">
      <c r="B21" s="30"/>
      <c r="C21" s="30"/>
      <c r="D21" s="30"/>
      <c r="E21" s="30"/>
      <c r="F21" s="30"/>
      <c r="G21" s="30"/>
      <c r="H21" s="30"/>
    </row>
    <row r="22" customFormat="false" ht="18" hidden="false" customHeight="false" outlineLevel="0" collapsed="false">
      <c r="B22" s="30"/>
      <c r="C22" s="30"/>
      <c r="D22" s="30"/>
      <c r="E22" s="30"/>
      <c r="F22" s="30"/>
      <c r="G22" s="30"/>
      <c r="H22" s="30"/>
    </row>
  </sheetData>
  <mergeCells count="4">
    <mergeCell ref="B2:H3"/>
    <mergeCell ref="B4:H4"/>
    <mergeCell ref="D16:E16"/>
    <mergeCell ref="B20:H22"/>
  </mergeCells>
  <dataValidations count="1">
    <dataValidation allowBlank="false" errorStyle="stop" operator="between" showDropDown="false" showErrorMessage="false" showInputMessage="false" sqref="D16" type="list">
      <formula1>"Grade 1,Grade 2,Grade 3,Grade 4,Grade 5,Grade 6"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2026-10-04T13:53:55Z</dcterms:created>
  <dc:creator>openpyxl</dc:creator>
  <dc:description/>
  <dc:language>en-US</dc:language>
  <cp:lastModifiedBy/>
  <dcterms:modified xsi:type="dcterms:W3CDTF">2026-10-04T13:53:58Z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