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Matrix" sheetId="2" state="visible" r:id="rId2"/>
    <sheet xmlns:r="http://schemas.openxmlformats.org/officeDocument/2006/relationships" name="Topic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CFE0E3"/>
      <sz val="10"/>
    </font>
    <font>
      <name val="Arial"/>
      <b val="1"/>
      <color rgb="000E3D4A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color rgb="006B7A80"/>
      <sz val="10"/>
    </font>
    <font>
      <name val="Arial"/>
      <color rgb="006B7A80"/>
      <sz val="9"/>
    </font>
    <font>
      <name val="Arial"/>
      <b val="1"/>
      <color rgb="0086BC25"/>
      <sz val="9"/>
    </font>
    <font>
      <name val="Arial"/>
      <b val="1"/>
      <color rgb="000E3D4A"/>
      <sz val="14"/>
    </font>
    <font>
      <name val="Arial"/>
      <b val="1"/>
      <color rgb="000E3D4A"/>
      <sz val="9"/>
    </font>
    <font>
      <name val="Arial"/>
      <b val="1"/>
      <color rgb="00FFFFFF"/>
      <sz val="22"/>
    </font>
    <font>
      <name val="Arial"/>
      <color rgb="00CFE0E3"/>
      <sz val="11"/>
    </font>
    <font>
      <name val="Arial"/>
      <b val="1"/>
      <color rgb="0086BC25"/>
      <sz val="28"/>
    </font>
    <font>
      <name val="Arial"/>
      <b val="1"/>
      <color rgb="000E3D4A"/>
      <sz val="12"/>
    </font>
    <font>
      <name val="Arial"/>
      <b val="1"/>
      <color rgb="000E3D4A"/>
      <sz val="20"/>
    </font>
    <font>
      <name val="Arial"/>
      <b val="1"/>
      <color rgb="000E3D4A"/>
      <sz val="13"/>
    </font>
    <font>
      <name val="Arial"/>
      <b val="1"/>
      <color rgb="000000FF"/>
      <sz val="10"/>
    </font>
    <font>
      <name val="Arial"/>
      <b val="1"/>
      <color rgb="002E6B12"/>
      <sz val="10"/>
    </font>
    <font>
      <name val="Arial"/>
      <b val="1"/>
      <color rgb="00A12B1E"/>
      <sz val="10"/>
    </font>
    <font>
      <name val="Arial"/>
      <b val="1"/>
      <color rgb="000E3D4A"/>
      <sz val="11"/>
    </font>
    <font>
      <name val="Arial"/>
      <color rgb="006B7A80"/>
      <sz val="8"/>
    </font>
  </fonts>
  <fills count="9">
    <fill>
      <patternFill/>
    </fill>
    <fill>
      <patternFill patternType="gray125"/>
    </fill>
    <fill>
      <patternFill patternType="solid">
        <fgColor rgb="000E3D4A"/>
      </patternFill>
    </fill>
    <fill>
      <patternFill patternType="solid">
        <fgColor rgb="0086BC25"/>
      </patternFill>
    </fill>
    <fill>
      <patternFill patternType="solid">
        <fgColor rgb="00FFF4C2"/>
      </patternFill>
    </fill>
    <fill>
      <patternFill patternType="solid">
        <fgColor rgb="00F3F5F0"/>
      </patternFill>
    </fill>
    <fill>
      <patternFill patternType="solid">
        <fgColor rgb="00FFFFFF"/>
      </patternFill>
    </fill>
    <fill>
      <patternFill patternType="solid">
        <fgColor rgb="00DFF0D0"/>
      </patternFill>
    </fill>
    <fill>
      <patternFill patternType="solid">
        <fgColor rgb="00F8D7D2"/>
      </patternFill>
    </fill>
  </fills>
  <borders count="20">
    <border>
      <left/>
      <right/>
      <top/>
      <bottom/>
      <diagonal/>
    </border>
    <border>
      <bottom style="hair">
        <color rgb="00D5DBD8"/>
      </bottom>
    </border>
    <border>
      <left style="thin">
        <color rgb="00D5DBD8"/>
      </left>
      <right style="thin">
        <color rgb="00D5DBD8"/>
      </right>
      <top style="thin">
        <color rgb="00D5DBD8"/>
      </top>
      <bottom style="thin">
        <color rgb="00D5DBD8"/>
      </bottom>
    </border>
    <border>
      <left style="thin">
        <color rgb="00D5DBD8"/>
      </left>
      <top style="thin">
        <color rgb="00D5DBD8"/>
      </top>
    </border>
    <border>
      <top style="thin">
        <color rgb="00D5DBD8"/>
      </top>
    </border>
    <border>
      <right style="thin">
        <color rgb="00D5DBD8"/>
      </right>
      <top style="thin">
        <color rgb="00D5DBD8"/>
      </top>
    </border>
    <border>
      <left style="thin">
        <color rgb="00D5DBD8"/>
      </left>
    </border>
    <border/>
    <border>
      <right style="thin">
        <color rgb="00D5DBD8"/>
      </right>
    </border>
    <border>
      <left style="thin">
        <color rgb="00D5DBD8"/>
      </left>
      <bottom style="thin">
        <color rgb="00D5DBD8"/>
      </bottom>
    </border>
    <border>
      <bottom style="thin">
        <color rgb="00D5DBD8"/>
      </bottom>
    </border>
    <border>
      <right style="thin">
        <color rgb="00D5DBD8"/>
      </right>
      <bottom style="thin">
        <color rgb="00D5DBD8"/>
      </bottom>
    </border>
    <border>
      <left style="thin">
        <color rgb="00D5DBD8"/>
      </left>
      <top style="medium">
        <color rgb="000E3D4A"/>
      </top>
    </border>
    <border>
      <top style="medium">
        <color rgb="000E3D4A"/>
      </top>
    </border>
    <border>
      <right style="thin">
        <color rgb="00D5DBD8"/>
      </right>
      <top style="medium">
        <color rgb="000E3D4A"/>
      </top>
    </border>
    <border>
      <left style="thin">
        <color rgb="00D5DBD8"/>
      </left>
      <top style="thin">
        <color rgb="00D5DBD8"/>
      </top>
      <bottom style="thin">
        <color rgb="00D5DBD8"/>
      </bottom>
    </border>
    <border>
      <top style="thin">
        <color rgb="00D5DBD8"/>
      </top>
      <bottom style="thin">
        <color rgb="00D5DBD8"/>
      </bottom>
    </border>
    <border>
      <right style="thin">
        <color rgb="00D5DBD8"/>
      </right>
      <top style="thin">
        <color rgb="00D5DBD8"/>
      </top>
      <bottom style="thin">
        <color rgb="00D5DBD8"/>
      </bottom>
    </border>
    <border>
      <left style="thick">
        <color rgb="00FFFFFF"/>
      </left>
    </border>
    <border>
      <right style="thick">
        <color rgb="00FFFFFF"/>
      </right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3" fillId="2" borderId="0" applyAlignment="1" pivotButton="0" quotePrefix="0" xfId="0">
      <alignment horizontal="left" vertical="center" wrapText="1" indent="1"/>
    </xf>
    <xf numFmtId="0" fontId="14" fillId="2" borderId="0" applyAlignment="1" pivotButton="0" quotePrefix="0" xfId="0">
      <alignment horizontal="left" vertical="center" wrapText="1" indent="1"/>
    </xf>
    <xf numFmtId="0" fontId="0" fillId="2" borderId="0" pivotButton="0" quotePrefix="0" xfId="0"/>
    <xf numFmtId="0" fontId="0" fillId="3" borderId="0" pivotButton="0" quotePrefix="0" xfId="0"/>
    <xf numFmtId="0" fontId="10" fillId="0" borderId="0" applyAlignment="1" pivotButton="0" quotePrefix="0" xfId="0">
      <alignment horizontal="left" vertical="center" wrapText="1" indent="1"/>
    </xf>
    <xf numFmtId="0" fontId="15" fillId="5" borderId="3" applyAlignment="1" pivotButton="0" quotePrefix="0" xfId="0">
      <alignment horizontal="center" vertical="center" wrapText="1"/>
    </xf>
    <xf numFmtId="0" fontId="16" fillId="5" borderId="4" applyAlignment="1" pivotButton="0" quotePrefix="0" xfId="0">
      <alignment horizontal="left" vertical="bottom" wrapText="1" indent="1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9" fillId="5" borderId="10" applyAlignment="1" pivotButton="0" quotePrefix="0" xfId="0">
      <alignment horizontal="left" vertical="top" wrapText="1" indent="1"/>
    </xf>
    <xf numFmtId="0" fontId="0" fillId="0" borderId="10" pivotButton="0" quotePrefix="0" xfId="0"/>
    <xf numFmtId="0" fontId="0" fillId="0" borderId="11" pivotButton="0" quotePrefix="0" xfId="0"/>
    <xf numFmtId="0" fontId="9" fillId="6" borderId="12" applyAlignment="1" pivotButton="0" quotePrefix="0" xfId="0">
      <alignment horizontal="center" vertical="center" wrapText="1"/>
    </xf>
    <xf numFmtId="0" fontId="0" fillId="0" borderId="13" pivotButton="0" quotePrefix="0" xfId="0"/>
    <xf numFmtId="0" fontId="0" fillId="0" borderId="14" pivotButton="0" quotePrefix="0" xfId="0"/>
    <xf numFmtId="1" fontId="17" fillId="6" borderId="6" applyAlignment="1" pivotButton="0" quotePrefix="0" xfId="0">
      <alignment horizontal="center" vertical="center" wrapText="1"/>
    </xf>
    <xf numFmtId="0" fontId="6" fillId="6" borderId="6" applyAlignment="1" pivotButton="0" quotePrefix="0" xfId="0">
      <alignment horizontal="center" vertical="center"/>
    </xf>
    <xf numFmtId="0" fontId="19" fillId="4" borderId="0" applyAlignment="1" pivotButton="0" quotePrefix="0" xfId="0">
      <alignment horizontal="center" vertical="center" wrapText="1"/>
    </xf>
    <xf numFmtId="0" fontId="0" fillId="4" borderId="0" pivotButton="0" quotePrefix="0" xfId="0"/>
    <xf numFmtId="0" fontId="3" fillId="6" borderId="15" applyAlignment="1" pivotButton="0" quotePrefix="0" xfId="0">
      <alignment horizontal="center" vertical="center" wrapText="1"/>
    </xf>
    <xf numFmtId="0" fontId="0" fillId="6" borderId="16" pivotButton="0" quotePrefix="0" xfId="0"/>
    <xf numFmtId="0" fontId="0" fillId="6" borderId="17" pivotButton="0" quotePrefix="0" xfId="0"/>
    <xf numFmtId="0" fontId="20" fillId="7" borderId="0" applyAlignment="1" pivotButton="0" quotePrefix="0" xfId="0">
      <alignment horizontal="center" vertical="center" wrapText="1"/>
    </xf>
    <xf numFmtId="0" fontId="0" fillId="7" borderId="0" pivotButton="0" quotePrefix="0" xfId="0"/>
    <xf numFmtId="0" fontId="21" fillId="8" borderId="0" applyAlignment="1" pivotButton="0" quotePrefix="0" xfId="0">
      <alignment horizontal="center" vertical="center" wrapText="1"/>
    </xf>
    <xf numFmtId="0" fontId="0" fillId="8" borderId="0" pivotButton="0" quotePrefix="0" xfId="0"/>
    <xf numFmtId="0" fontId="22" fillId="3" borderId="18" applyAlignment="1" pivotButton="0" quotePrefix="0" xfId="0">
      <alignment horizontal="center" vertical="center" wrapText="1"/>
    </xf>
    <xf numFmtId="0" fontId="0" fillId="3" borderId="19" pivotButton="0" quotePrefix="0" xfId="0"/>
    <xf numFmtId="0" fontId="23" fillId="0" borderId="0" applyAlignment="1" pivotButton="0" quotePrefix="0" xfId="0">
      <alignment horizontal="left" vertical="center" wrapText="1" indent="1"/>
    </xf>
    <xf numFmtId="0" fontId="1" fillId="2" borderId="0" applyAlignment="1" pivotButton="0" quotePrefix="0" xfId="0">
      <alignment horizontal="left" vertical="center" wrapText="1" indent="1"/>
    </xf>
    <xf numFmtId="0" fontId="2" fillId="2" borderId="0" applyAlignment="1" pivotButton="0" quotePrefix="0" xfId="0">
      <alignment horizontal="left" vertical="center" wrapText="1" indent="1"/>
    </xf>
    <xf numFmtId="0" fontId="11" fillId="0" borderId="0" applyAlignment="1" pivotButton="0" quotePrefix="0" xfId="0">
      <alignment horizontal="center" vertical="center"/>
    </xf>
    <xf numFmtId="0" fontId="12" fillId="0" borderId="2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/>
    </xf>
    <xf numFmtId="0" fontId="10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top" wrapText="1" indent="1"/>
    </xf>
    <xf numFmtId="0" fontId="3" fillId="0" borderId="0" applyAlignment="1" pivotButton="0" quotePrefix="0" xfId="0">
      <alignment horizontal="left" vertical="center" wrapText="1" indent="1"/>
    </xf>
    <xf numFmtId="164" fontId="4" fillId="4" borderId="1" pivotButton="0" quotePrefix="0" xfId="0"/>
    <xf numFmtId="0" fontId="5" fillId="2" borderId="0" applyAlignment="1" pivotButton="0" quotePrefix="0" xfId="0">
      <alignment horizontal="left" vertical="center" wrapText="1" indent="1"/>
    </xf>
    <xf numFmtId="0" fontId="5" fillId="2" borderId="0" applyAlignment="1" pivotButton="0" quotePrefix="0" xfId="0">
      <alignment horizontal="center" vertical="center" wrapText="1"/>
    </xf>
    <xf numFmtId="0" fontId="4" fillId="4" borderId="1" pivotButton="0" quotePrefix="0" xfId="0"/>
    <xf numFmtId="0" fontId="4" fillId="4" borderId="1" applyAlignment="1" pivotButton="0" quotePrefix="0" xfId="0">
      <alignment horizontal="center"/>
    </xf>
    <xf numFmtId="1" fontId="4" fillId="4" borderId="1" applyAlignment="1" pivotButton="0" quotePrefix="0" xfId="0">
      <alignment horizontal="center"/>
    </xf>
    <xf numFmtId="9" fontId="4" fillId="4" borderId="1" applyAlignment="1" pivotButton="0" quotePrefix="0" xfId="0">
      <alignment horizontal="center"/>
    </xf>
    <xf numFmtId="164" fontId="6" fillId="0" borderId="1" pivotButton="0" quotePrefix="0" xfId="0"/>
    <xf numFmtId="0" fontId="6" fillId="0" borderId="1" pivotButton="0" quotePrefix="0" xfId="0"/>
    <xf numFmtId="0" fontId="3" fillId="0" borderId="1" pivotButton="0" quotePrefix="0" xfId="0"/>
    <xf numFmtId="1" fontId="6" fillId="0" borderId="1" pivotButton="0" quotePrefix="0" xfId="0"/>
    <xf numFmtId="0" fontId="7" fillId="0" borderId="1" pivotButton="0" quotePrefix="0" xfId="0"/>
    <xf numFmtId="1" fontId="7" fillId="0" borderId="1" pivotButton="0" quotePrefix="0" xfId="0"/>
    <xf numFmtId="0" fontId="8" fillId="0" borderId="0" applyAlignment="1" pivotButton="0" quotePrefix="0" xfId="0">
      <alignment horizontal="left" vertical="center" wrapText="1" indent="1"/>
    </xf>
    <xf numFmtId="0" fontId="6" fillId="0" borderId="0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rial"/>
        <b val="1"/>
        <color rgb="002E6B12"/>
      </font>
      <fill>
        <patternFill patternType="solid">
          <fgColor rgb="00DFF0D0"/>
          <bgColor rgb="00DFF0D0"/>
        </patternFill>
      </fill>
    </dxf>
    <dxf>
      <font>
        <name val="Arial"/>
        <b val="1"/>
        <color rgb="00A12B1E"/>
      </font>
      <fill>
        <patternFill patternType="solid">
          <fgColor rgb="00F8D7D2"/>
          <bgColor rgb="00F8D7D2"/>
        </patternFill>
      </fill>
    </dxf>
    <dxf>
      <fill>
        <patternFill patternType="solid">
          <fgColor rgb="00DFF0D0"/>
          <bgColor rgb="00DFF0D0"/>
        </patternFill>
      </fill>
    </dxf>
    <dxf>
      <fill>
        <patternFill patternType="solid">
          <fgColor rgb="00EEF1EF"/>
          <bgColor rgb="00EEF1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Impact and financial scores by topic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'Topics'!J7</f>
            </strRef>
          </tx>
          <spPr>
            <a:solidFill xmlns:a="http://schemas.openxmlformats.org/drawingml/2006/main">
              <a:srgbClr val="0E3D4A"/>
            </a:solidFill>
            <a:ln xmlns:a="http://schemas.openxmlformats.org/drawingml/2006/main">
              <a:solidFill>
                <a:srgbClr val="0E3D4A"/>
              </a:solidFill>
              <a:prstDash val="solid"/>
            </a:ln>
          </spPr>
          <cat>
            <numRef>
              <f>'Topics'!$C$8:$C$14</f>
            </numRef>
          </cat>
          <val>
            <numRef>
              <f>'Topics'!$J$8:$J$14</f>
            </numRef>
          </val>
        </ser>
        <ser>
          <idx val="1"/>
          <order val="1"/>
          <tx>
            <strRef>
              <f>'Topics'!M7</f>
            </strRef>
          </tx>
          <spPr>
            <a:solidFill xmlns:a="http://schemas.openxmlformats.org/drawingml/2006/main">
              <a:srgbClr val="86BC25"/>
            </a:solidFill>
            <a:ln xmlns:a="http://schemas.openxmlformats.org/drawingml/2006/main">
              <a:solidFill>
                <a:srgbClr val="86BC25"/>
              </a:solidFill>
              <a:prstDash val="solid"/>
            </a:ln>
          </spPr>
          <cat>
            <numRef>
              <f>'Topics'!$C$8:$C$14</f>
            </numRef>
          </cat>
          <val>
            <numRef>
              <f>'Topics'!$M$8:$M$14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23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6BC25"/>
    <outlinePr summaryBelow="1" summaryRight="1"/>
    <pageSetUpPr fitToPage="1"/>
  </sheetPr>
  <dimension ref="A1:M41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</cols>
  <sheetData>
    <row r="1"/>
    <row r="2" ht="24" customHeight="1">
      <c r="B2" s="1" t="inlineStr">
        <is>
          <t>Materiality matrix</t>
        </is>
      </c>
    </row>
    <row r="3" ht="24" customHeight="1"/>
    <row r="4" ht="22" customHeight="1">
      <c r="B4" s="2" t="inlineStr">
        <is>
          <t>Double materiality: score impacts and financial effects, apply the threshold, and see each topic on the matrix</t>
        </is>
      </c>
    </row>
    <row r="5" ht="8" customHeight="1"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</row>
    <row r="6" ht="5" customHeight="1"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/>
    <row r="8">
      <c r="B8" s="5" t="inlineStr">
        <is>
          <t>HOW IT WORKS</t>
        </is>
      </c>
    </row>
    <row r="9" ht="24" customHeight="1">
      <c r="B9" s="6" t="n">
        <v>1</v>
      </c>
      <c r="C9" s="7" t="inlineStr">
        <is>
          <t>List the topics</t>
        </is>
      </c>
      <c r="D9" s="8" t="n"/>
      <c r="E9" s="9" t="n"/>
      <c r="F9" s="6" t="n">
        <v>2</v>
      </c>
      <c r="G9" s="7" t="inlineStr">
        <is>
          <t>Score both sides</t>
        </is>
      </c>
      <c r="H9" s="8" t="n"/>
      <c r="I9" s="9" t="n"/>
      <c r="J9" s="6" t="n">
        <v>3</v>
      </c>
      <c r="K9" s="7" t="inlineStr">
        <is>
          <t>Read the result</t>
        </is>
      </c>
      <c r="L9" s="8" t="n"/>
      <c r="M9" s="9" t="n"/>
    </row>
    <row r="10" ht="24" customHeight="1">
      <c r="B10" s="10" t="n"/>
      <c r="C10" s="11" t="n"/>
      <c r="D10" s="11" t="n"/>
      <c r="E10" s="12" t="n"/>
      <c r="F10" s="10" t="n"/>
      <c r="G10" s="11" t="n"/>
      <c r="H10" s="11" t="n"/>
      <c r="I10" s="12" t="n"/>
      <c r="J10" s="10" t="n"/>
      <c r="K10" s="11" t="n"/>
      <c r="L10" s="11" t="n"/>
      <c r="M10" s="12" t="n"/>
    </row>
    <row r="11" ht="24" customHeight="1">
      <c r="B11" s="13" t="n"/>
      <c r="C11" s="14" t="inlineStr">
        <is>
          <t>Impacts, risks, chances</t>
        </is>
      </c>
      <c r="D11" s="15" t="n"/>
      <c r="E11" s="16" t="n"/>
      <c r="F11" s="13" t="n"/>
      <c r="G11" s="14" t="inlineStr">
        <is>
          <t>Severity and size</t>
        </is>
      </c>
      <c r="H11" s="15" t="n"/>
      <c r="I11" s="16" t="n"/>
      <c r="J11" s="13" t="n"/>
      <c r="K11" s="14" t="inlineStr">
        <is>
          <t>Material or not</t>
        </is>
      </c>
      <c r="L11" s="15" t="n"/>
      <c r="M11" s="16" t="n"/>
    </row>
    <row r="12"/>
    <row r="13">
      <c r="B13" s="5" t="inlineStr">
        <is>
          <t>LIVE RESULTS</t>
        </is>
      </c>
    </row>
    <row r="14">
      <c r="B14" s="17" t="inlineStr">
        <is>
          <t>Material topics</t>
        </is>
      </c>
      <c r="C14" s="18" t="n"/>
      <c r="D14" s="19" t="n"/>
      <c r="E14" s="17" t="inlineStr">
        <is>
          <t>Material for impact</t>
        </is>
      </c>
      <c r="F14" s="18" t="n"/>
      <c r="G14" s="19" t="n"/>
      <c r="H14" s="17" t="inlineStr">
        <is>
          <t>Material for financial effects</t>
        </is>
      </c>
      <c r="I14" s="18" t="n"/>
      <c r="J14" s="19" t="n"/>
      <c r="K14" s="17" t="inlineStr">
        <is>
          <t>Check</t>
        </is>
      </c>
      <c r="L14" s="18" t="n"/>
      <c r="M14" s="19" t="n"/>
    </row>
    <row r="15" ht="22" customHeight="1">
      <c r="B15" s="20">
        <f>Topics!N19</f>
        <v/>
      </c>
      <c r="C15" s="11" t="n"/>
      <c r="D15" s="12" t="n"/>
      <c r="E15" s="20">
        <f>Topics!N20</f>
        <v/>
      </c>
      <c r="F15" s="11" t="n"/>
      <c r="G15" s="12" t="n"/>
      <c r="H15" s="20">
        <f>Topics!N21</f>
        <v/>
      </c>
      <c r="I15" s="11" t="n"/>
      <c r="J15" s="12" t="n"/>
      <c r="K15" s="21">
        <f>Topics!N22</f>
        <v/>
      </c>
      <c r="L15" s="11" t="n"/>
      <c r="M15" s="12" t="n"/>
    </row>
    <row r="16" ht="22" customHeight="1">
      <c r="B16" s="13" t="n"/>
      <c r="C16" s="15" t="n"/>
      <c r="D16" s="16" t="n"/>
      <c r="E16" s="13" t="n"/>
      <c r="F16" s="15" t="n"/>
      <c r="G16" s="16" t="n"/>
      <c r="H16" s="13" t="n"/>
      <c r="I16" s="15" t="n"/>
      <c r="J16" s="16" t="n"/>
      <c r="K16" s="13" t="n"/>
      <c r="L16" s="15" t="n"/>
      <c r="M16" s="16" t="n"/>
    </row>
    <row r="17"/>
    <row r="18">
      <c r="B18" s="5" t="inlineStr">
        <is>
          <t>COLOUR KEY</t>
        </is>
      </c>
    </row>
    <row r="19" ht="24" customHeight="1">
      <c r="B19" s="22" t="inlineStr">
        <is>
          <t>You type here</t>
        </is>
      </c>
      <c r="C19" s="23" t="n"/>
      <c r="D19" s="23" t="n"/>
      <c r="E19" s="24" t="inlineStr">
        <is>
          <t>Calculated for you</t>
        </is>
      </c>
      <c r="F19" s="25" t="n"/>
      <c r="G19" s="26" t="n"/>
      <c r="H19" s="27" t="inlineStr">
        <is>
          <t>✓ Check passed</t>
        </is>
      </c>
      <c r="I19" s="28" t="n"/>
      <c r="J19" s="28" t="n"/>
      <c r="K19" s="29" t="inlineStr">
        <is>
          <t>✗ Needs attention</t>
        </is>
      </c>
      <c r="L19" s="30" t="n"/>
      <c r="M19" s="30" t="n"/>
    </row>
    <row r="20"/>
    <row r="21">
      <c r="B21" s="5" t="inlineStr">
        <is>
          <t>JUMP TO</t>
        </is>
      </c>
    </row>
    <row r="22" ht="28" customHeight="1">
      <c r="B22" s="31" t="inlineStr">
        <is>
          <t>Matrix  ›</t>
        </is>
      </c>
      <c r="C22" s="4" t="n"/>
      <c r="D22" s="32" t="n"/>
      <c r="E22" s="31" t="inlineStr">
        <is>
          <t>Topics  ›</t>
        </is>
      </c>
      <c r="F22" s="4" t="n"/>
      <c r="G22" s="32" t="n"/>
    </row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>
      <c r="B41" s="33" t="inlineStr">
        <is>
          <t>A fictional company's assessment. Replace the topics and scores with your own. General information, not advice. taxbakers.com/sustainability/double-materiality-explained/</t>
        </is>
      </c>
    </row>
  </sheetData>
  <mergeCells count="30">
    <mergeCell ref="H15:J16"/>
    <mergeCell ref="B14:D14"/>
    <mergeCell ref="E19:G19"/>
    <mergeCell ref="G9:I10"/>
    <mergeCell ref="B8:M8"/>
    <mergeCell ref="K9:M10"/>
    <mergeCell ref="B13:M13"/>
    <mergeCell ref="F9:F11"/>
    <mergeCell ref="K15:M16"/>
    <mergeCell ref="C11:E11"/>
    <mergeCell ref="B19:D19"/>
    <mergeCell ref="K14:M14"/>
    <mergeCell ref="H19:J19"/>
    <mergeCell ref="K19:M19"/>
    <mergeCell ref="B2:M3"/>
    <mergeCell ref="E22:G22"/>
    <mergeCell ref="H14:J14"/>
    <mergeCell ref="C9:E10"/>
    <mergeCell ref="B41:M41"/>
    <mergeCell ref="B4:M4"/>
    <mergeCell ref="E15:G16"/>
    <mergeCell ref="G11:I11"/>
    <mergeCell ref="J9:J11"/>
    <mergeCell ref="E14:G14"/>
    <mergeCell ref="B15:D16"/>
    <mergeCell ref="B22:D22"/>
    <mergeCell ref="B9:B11"/>
    <mergeCell ref="B18:M18"/>
    <mergeCell ref="B21:M21"/>
    <mergeCell ref="K11:M11"/>
  </mergeCells>
  <conditionalFormatting sqref="K15">
    <cfRule type="expression" priority="1" dxfId="0">
      <formula>LEFT(K15,1)="✓"</formula>
    </cfRule>
    <cfRule type="expression" priority="2" dxfId="1">
      <formula>LEFT(K15,1)&lt;&gt;"✓"</formula>
    </cfRule>
  </conditionalFormatting>
  <hyperlinks>
    <hyperlink ref="B22" location="'Matrix'!B2" display="Matrix  ›"/>
    <hyperlink ref="E22" location="'Topics'!B2" display="Topics  ›"/>
  </hyperlink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3D4A"/>
    <outlinePr summaryBelow="1" summaryRight="1"/>
    <pageSetUpPr fitToPage="1"/>
  </sheetPr>
  <dimension ref="A1:G18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1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/>
    <row r="2" ht="20" customHeight="1">
      <c r="B2" s="34" t="inlineStr">
        <is>
          <t>Matrix</t>
        </is>
      </c>
    </row>
    <row r="3" ht="20" customHeight="1"/>
    <row r="4" ht="20" customHeight="1">
      <c r="B4" s="35" t="inlineStr">
        <is>
          <t>Each topic placed by its rounded scores. Shaded cells are at or above the threshold on either axis.</t>
        </is>
      </c>
    </row>
    <row r="5" ht="4" customHeight="1">
      <c r="B5" s="4" t="n"/>
      <c r="C5" s="4" t="n"/>
      <c r="D5" s="4" t="n"/>
      <c r="E5" s="4" t="n"/>
      <c r="F5" s="4" t="n"/>
      <c r="G5" s="4" t="n"/>
    </row>
    <row r="6"/>
    <row r="7">
      <c r="B7" s="5" t="inlineStr">
        <is>
          <t>Impact score</t>
        </is>
      </c>
    </row>
    <row r="8" ht="48" customHeight="1">
      <c r="B8" s="36" t="n">
        <v>5</v>
      </c>
      <c r="C8" s="37">
        <f>IFERROR(LEFT(IF(AND(Topics!$C$8&lt;&gt;"",MAX(1,ROUND(N(Topics!$J$8),0))=5,MAX(1,ROUND(N(Topics!$M$8),0))=1),Topics!$C$8&amp;", ","")&amp;IF(AND(Topics!$C$9&lt;&gt;"",MAX(1,ROUND(N(Topics!$J$9),0))=5,MAX(1,ROUND(N(Topics!$M$9),0))=1),Topics!$C$9&amp;", ","")&amp;IF(AND(Topics!$C$10&lt;&gt;"",MAX(1,ROUND(N(Topics!$J$10),0))=5,MAX(1,ROUND(N(Topics!$M$10),0))=1),Topics!$C$10&amp;", ","")&amp;IF(AND(Topics!$C$11&lt;&gt;"",MAX(1,ROUND(N(Topics!$J$11),0))=5,MAX(1,ROUND(N(Topics!$M$11),0))=1),Topics!$C$11&amp;", ","")&amp;IF(AND(Topics!$C$12&lt;&gt;"",MAX(1,ROUND(N(Topics!$J$12),0))=5,MAX(1,ROUND(N(Topics!$M$12),0))=1),Topics!$C$12&amp;", ","")&amp;IF(AND(Topics!$C$13&lt;&gt;"",MAX(1,ROUND(N(Topics!$J$13),0))=5,MAX(1,ROUND(N(Topics!$M$13),0))=1),Topics!$C$13&amp;", ","")&amp;IF(AND(Topics!$C$14&lt;&gt;"",MAX(1,ROUND(N(Topics!$J$14),0))=5,MAX(1,ROUND(N(Topics!$M$14),0))=1),Topics!$C$14&amp;", ","")&amp;IF(AND(Topics!$C$15&lt;&gt;"",MAX(1,ROUND(N(Topics!$J$15),0))=5,MAX(1,ROUND(N(Topics!$M$15),0))=1),Topics!$C$15&amp;", ","")&amp;IF(AND(Topics!$C$16&lt;&gt;"",MAX(1,ROUND(N(Topics!$J$16),0))=5,MAX(1,ROUND(N(Topics!$M$16),0))=1),Topics!$C$16&amp;", ","")&amp;IF(AND(Topics!$C$17&lt;&gt;"",MAX(1,ROUND(N(Topics!$J$17),0))=5,MAX(1,ROUND(N(Topics!$M$17),0))=1),Topics!$C$17&amp;", ",""),LEN(IF(AND(Topics!$C$8&lt;&gt;"",MAX(1,ROUND(N(Topics!$J$8),0))=5,MAX(1,ROUND(N(Topics!$M$8),0))=1),Topics!$C$8&amp;", ","")&amp;IF(AND(Topics!$C$9&lt;&gt;"",MAX(1,ROUND(N(Topics!$J$9),0))=5,MAX(1,ROUND(N(Topics!$M$9),0))=1),Topics!$C$9&amp;", ","")&amp;IF(AND(Topics!$C$10&lt;&gt;"",MAX(1,ROUND(N(Topics!$J$10),0))=5,MAX(1,ROUND(N(Topics!$M$10),0))=1),Topics!$C$10&amp;", ","")&amp;IF(AND(Topics!$C$11&lt;&gt;"",MAX(1,ROUND(N(Topics!$J$11),0))=5,MAX(1,ROUND(N(Topics!$M$11),0))=1),Topics!$C$11&amp;", ","")&amp;IF(AND(Topics!$C$12&lt;&gt;"",MAX(1,ROUND(N(Topics!$J$12),0))=5,MAX(1,ROUND(N(Topics!$M$12),0))=1),Topics!$C$12&amp;", ","")&amp;IF(AND(Topics!$C$13&lt;&gt;"",MAX(1,ROUND(N(Topics!$J$13),0))=5,MAX(1,ROUND(N(Topics!$M$13),0))=1),Topics!$C$13&amp;", ","")&amp;IF(AND(Topics!$C$14&lt;&gt;"",MAX(1,ROUND(N(Topics!$J$14),0))=5,MAX(1,ROUND(N(Topics!$M$14),0))=1),Topics!$C$14&amp;", ","")&amp;IF(AND(Topics!$C$15&lt;&gt;"",MAX(1,ROUND(N(Topics!$J$15),0))=5,MAX(1,ROUND(N(Topics!$M$15),0))=1),Topics!$C$15&amp;", ","")&amp;IF(AND(Topics!$C$16&lt;&gt;"",MAX(1,ROUND(N(Topics!$J$16),0))=5,MAX(1,ROUND(N(Topics!$M$16),0))=1),Topics!$C$16&amp;", ","")&amp;IF(AND(Topics!$C$17&lt;&gt;"",MAX(1,ROUND(N(Topics!$J$17),0))=5,MAX(1,ROUND(N(Topics!$M$17),0))=1),Topics!$C$17&amp;", ",""))-2),"")</f>
        <v/>
      </c>
      <c r="D8" s="37">
        <f>IFERROR(LEFT(IF(AND(Topics!$C$8&lt;&gt;"",MAX(1,ROUND(N(Topics!$J$8),0))=5,MAX(1,ROUND(N(Topics!$M$8),0))=2),Topics!$C$8&amp;", ","")&amp;IF(AND(Topics!$C$9&lt;&gt;"",MAX(1,ROUND(N(Topics!$J$9),0))=5,MAX(1,ROUND(N(Topics!$M$9),0))=2),Topics!$C$9&amp;", ","")&amp;IF(AND(Topics!$C$10&lt;&gt;"",MAX(1,ROUND(N(Topics!$J$10),0))=5,MAX(1,ROUND(N(Topics!$M$10),0))=2),Topics!$C$10&amp;", ","")&amp;IF(AND(Topics!$C$11&lt;&gt;"",MAX(1,ROUND(N(Topics!$J$11),0))=5,MAX(1,ROUND(N(Topics!$M$11),0))=2),Topics!$C$11&amp;", ","")&amp;IF(AND(Topics!$C$12&lt;&gt;"",MAX(1,ROUND(N(Topics!$J$12),0))=5,MAX(1,ROUND(N(Topics!$M$12),0))=2),Topics!$C$12&amp;", ","")&amp;IF(AND(Topics!$C$13&lt;&gt;"",MAX(1,ROUND(N(Topics!$J$13),0))=5,MAX(1,ROUND(N(Topics!$M$13),0))=2),Topics!$C$13&amp;", ","")&amp;IF(AND(Topics!$C$14&lt;&gt;"",MAX(1,ROUND(N(Topics!$J$14),0))=5,MAX(1,ROUND(N(Topics!$M$14),0))=2),Topics!$C$14&amp;", ","")&amp;IF(AND(Topics!$C$15&lt;&gt;"",MAX(1,ROUND(N(Topics!$J$15),0))=5,MAX(1,ROUND(N(Topics!$M$15),0))=2),Topics!$C$15&amp;", ","")&amp;IF(AND(Topics!$C$16&lt;&gt;"",MAX(1,ROUND(N(Topics!$J$16),0))=5,MAX(1,ROUND(N(Topics!$M$16),0))=2),Topics!$C$16&amp;", ","")&amp;IF(AND(Topics!$C$17&lt;&gt;"",MAX(1,ROUND(N(Topics!$J$17),0))=5,MAX(1,ROUND(N(Topics!$M$17),0))=2),Topics!$C$17&amp;", ",""),LEN(IF(AND(Topics!$C$8&lt;&gt;"",MAX(1,ROUND(N(Topics!$J$8),0))=5,MAX(1,ROUND(N(Topics!$M$8),0))=2),Topics!$C$8&amp;", ","")&amp;IF(AND(Topics!$C$9&lt;&gt;"",MAX(1,ROUND(N(Topics!$J$9),0))=5,MAX(1,ROUND(N(Topics!$M$9),0))=2),Topics!$C$9&amp;", ","")&amp;IF(AND(Topics!$C$10&lt;&gt;"",MAX(1,ROUND(N(Topics!$J$10),0))=5,MAX(1,ROUND(N(Topics!$M$10),0))=2),Topics!$C$10&amp;", ","")&amp;IF(AND(Topics!$C$11&lt;&gt;"",MAX(1,ROUND(N(Topics!$J$11),0))=5,MAX(1,ROUND(N(Topics!$M$11),0))=2),Topics!$C$11&amp;", ","")&amp;IF(AND(Topics!$C$12&lt;&gt;"",MAX(1,ROUND(N(Topics!$J$12),0))=5,MAX(1,ROUND(N(Topics!$M$12),0))=2),Topics!$C$12&amp;", ","")&amp;IF(AND(Topics!$C$13&lt;&gt;"",MAX(1,ROUND(N(Topics!$J$13),0))=5,MAX(1,ROUND(N(Topics!$M$13),0))=2),Topics!$C$13&amp;", ","")&amp;IF(AND(Topics!$C$14&lt;&gt;"",MAX(1,ROUND(N(Topics!$J$14),0))=5,MAX(1,ROUND(N(Topics!$M$14),0))=2),Topics!$C$14&amp;", ","")&amp;IF(AND(Topics!$C$15&lt;&gt;"",MAX(1,ROUND(N(Topics!$J$15),0))=5,MAX(1,ROUND(N(Topics!$M$15),0))=2),Topics!$C$15&amp;", ","")&amp;IF(AND(Topics!$C$16&lt;&gt;"",MAX(1,ROUND(N(Topics!$J$16),0))=5,MAX(1,ROUND(N(Topics!$M$16),0))=2),Topics!$C$16&amp;", ","")&amp;IF(AND(Topics!$C$17&lt;&gt;"",MAX(1,ROUND(N(Topics!$J$17),0))=5,MAX(1,ROUND(N(Topics!$M$17),0))=2),Topics!$C$17&amp;", ",""))-2),"")</f>
        <v/>
      </c>
      <c r="E8" s="37">
        <f>IFERROR(LEFT(IF(AND(Topics!$C$8&lt;&gt;"",MAX(1,ROUND(N(Topics!$J$8),0))=5,MAX(1,ROUND(N(Topics!$M$8),0))=3),Topics!$C$8&amp;", ","")&amp;IF(AND(Topics!$C$9&lt;&gt;"",MAX(1,ROUND(N(Topics!$J$9),0))=5,MAX(1,ROUND(N(Topics!$M$9),0))=3),Topics!$C$9&amp;", ","")&amp;IF(AND(Topics!$C$10&lt;&gt;"",MAX(1,ROUND(N(Topics!$J$10),0))=5,MAX(1,ROUND(N(Topics!$M$10),0))=3),Topics!$C$10&amp;", ","")&amp;IF(AND(Topics!$C$11&lt;&gt;"",MAX(1,ROUND(N(Topics!$J$11),0))=5,MAX(1,ROUND(N(Topics!$M$11),0))=3),Topics!$C$11&amp;", ","")&amp;IF(AND(Topics!$C$12&lt;&gt;"",MAX(1,ROUND(N(Topics!$J$12),0))=5,MAX(1,ROUND(N(Topics!$M$12),0))=3),Topics!$C$12&amp;", ","")&amp;IF(AND(Topics!$C$13&lt;&gt;"",MAX(1,ROUND(N(Topics!$J$13),0))=5,MAX(1,ROUND(N(Topics!$M$13),0))=3),Topics!$C$13&amp;", ","")&amp;IF(AND(Topics!$C$14&lt;&gt;"",MAX(1,ROUND(N(Topics!$J$14),0))=5,MAX(1,ROUND(N(Topics!$M$14),0))=3),Topics!$C$14&amp;", ","")&amp;IF(AND(Topics!$C$15&lt;&gt;"",MAX(1,ROUND(N(Topics!$J$15),0))=5,MAX(1,ROUND(N(Topics!$M$15),0))=3),Topics!$C$15&amp;", ","")&amp;IF(AND(Topics!$C$16&lt;&gt;"",MAX(1,ROUND(N(Topics!$J$16),0))=5,MAX(1,ROUND(N(Topics!$M$16),0))=3),Topics!$C$16&amp;", ","")&amp;IF(AND(Topics!$C$17&lt;&gt;"",MAX(1,ROUND(N(Topics!$J$17),0))=5,MAX(1,ROUND(N(Topics!$M$17),0))=3),Topics!$C$17&amp;", ",""),LEN(IF(AND(Topics!$C$8&lt;&gt;"",MAX(1,ROUND(N(Topics!$J$8),0))=5,MAX(1,ROUND(N(Topics!$M$8),0))=3),Topics!$C$8&amp;", ","")&amp;IF(AND(Topics!$C$9&lt;&gt;"",MAX(1,ROUND(N(Topics!$J$9),0))=5,MAX(1,ROUND(N(Topics!$M$9),0))=3),Topics!$C$9&amp;", ","")&amp;IF(AND(Topics!$C$10&lt;&gt;"",MAX(1,ROUND(N(Topics!$J$10),0))=5,MAX(1,ROUND(N(Topics!$M$10),0))=3),Topics!$C$10&amp;", ","")&amp;IF(AND(Topics!$C$11&lt;&gt;"",MAX(1,ROUND(N(Topics!$J$11),0))=5,MAX(1,ROUND(N(Topics!$M$11),0))=3),Topics!$C$11&amp;", ","")&amp;IF(AND(Topics!$C$12&lt;&gt;"",MAX(1,ROUND(N(Topics!$J$12),0))=5,MAX(1,ROUND(N(Topics!$M$12),0))=3),Topics!$C$12&amp;", ","")&amp;IF(AND(Topics!$C$13&lt;&gt;"",MAX(1,ROUND(N(Topics!$J$13),0))=5,MAX(1,ROUND(N(Topics!$M$13),0))=3),Topics!$C$13&amp;", ","")&amp;IF(AND(Topics!$C$14&lt;&gt;"",MAX(1,ROUND(N(Topics!$J$14),0))=5,MAX(1,ROUND(N(Topics!$M$14),0))=3),Topics!$C$14&amp;", ","")&amp;IF(AND(Topics!$C$15&lt;&gt;"",MAX(1,ROUND(N(Topics!$J$15),0))=5,MAX(1,ROUND(N(Topics!$M$15),0))=3),Topics!$C$15&amp;", ","")&amp;IF(AND(Topics!$C$16&lt;&gt;"",MAX(1,ROUND(N(Topics!$J$16),0))=5,MAX(1,ROUND(N(Topics!$M$16),0))=3),Topics!$C$16&amp;", ","")&amp;IF(AND(Topics!$C$17&lt;&gt;"",MAX(1,ROUND(N(Topics!$J$17),0))=5,MAX(1,ROUND(N(Topics!$M$17),0))=3),Topics!$C$17&amp;", ",""))-2),"")</f>
        <v/>
      </c>
      <c r="F8" s="37">
        <f>IFERROR(LEFT(IF(AND(Topics!$C$8&lt;&gt;"",MAX(1,ROUND(N(Topics!$J$8),0))=5,MAX(1,ROUND(N(Topics!$M$8),0))=4),Topics!$C$8&amp;", ","")&amp;IF(AND(Topics!$C$9&lt;&gt;"",MAX(1,ROUND(N(Topics!$J$9),0))=5,MAX(1,ROUND(N(Topics!$M$9),0))=4),Topics!$C$9&amp;", ","")&amp;IF(AND(Topics!$C$10&lt;&gt;"",MAX(1,ROUND(N(Topics!$J$10),0))=5,MAX(1,ROUND(N(Topics!$M$10),0))=4),Topics!$C$10&amp;", ","")&amp;IF(AND(Topics!$C$11&lt;&gt;"",MAX(1,ROUND(N(Topics!$J$11),0))=5,MAX(1,ROUND(N(Topics!$M$11),0))=4),Topics!$C$11&amp;", ","")&amp;IF(AND(Topics!$C$12&lt;&gt;"",MAX(1,ROUND(N(Topics!$J$12),0))=5,MAX(1,ROUND(N(Topics!$M$12),0))=4),Topics!$C$12&amp;", ","")&amp;IF(AND(Topics!$C$13&lt;&gt;"",MAX(1,ROUND(N(Topics!$J$13),0))=5,MAX(1,ROUND(N(Topics!$M$13),0))=4),Topics!$C$13&amp;", ","")&amp;IF(AND(Topics!$C$14&lt;&gt;"",MAX(1,ROUND(N(Topics!$J$14),0))=5,MAX(1,ROUND(N(Topics!$M$14),0))=4),Topics!$C$14&amp;", ","")&amp;IF(AND(Topics!$C$15&lt;&gt;"",MAX(1,ROUND(N(Topics!$J$15),0))=5,MAX(1,ROUND(N(Topics!$M$15),0))=4),Topics!$C$15&amp;", ","")&amp;IF(AND(Topics!$C$16&lt;&gt;"",MAX(1,ROUND(N(Topics!$J$16),0))=5,MAX(1,ROUND(N(Topics!$M$16),0))=4),Topics!$C$16&amp;", ","")&amp;IF(AND(Topics!$C$17&lt;&gt;"",MAX(1,ROUND(N(Topics!$J$17),0))=5,MAX(1,ROUND(N(Topics!$M$17),0))=4),Topics!$C$17&amp;", ",""),LEN(IF(AND(Topics!$C$8&lt;&gt;"",MAX(1,ROUND(N(Topics!$J$8),0))=5,MAX(1,ROUND(N(Topics!$M$8),0))=4),Topics!$C$8&amp;", ","")&amp;IF(AND(Topics!$C$9&lt;&gt;"",MAX(1,ROUND(N(Topics!$J$9),0))=5,MAX(1,ROUND(N(Topics!$M$9),0))=4),Topics!$C$9&amp;", ","")&amp;IF(AND(Topics!$C$10&lt;&gt;"",MAX(1,ROUND(N(Topics!$J$10),0))=5,MAX(1,ROUND(N(Topics!$M$10),0))=4),Topics!$C$10&amp;", ","")&amp;IF(AND(Topics!$C$11&lt;&gt;"",MAX(1,ROUND(N(Topics!$J$11),0))=5,MAX(1,ROUND(N(Topics!$M$11),0))=4),Topics!$C$11&amp;", ","")&amp;IF(AND(Topics!$C$12&lt;&gt;"",MAX(1,ROUND(N(Topics!$J$12),0))=5,MAX(1,ROUND(N(Topics!$M$12),0))=4),Topics!$C$12&amp;", ","")&amp;IF(AND(Topics!$C$13&lt;&gt;"",MAX(1,ROUND(N(Topics!$J$13),0))=5,MAX(1,ROUND(N(Topics!$M$13),0))=4),Topics!$C$13&amp;", ","")&amp;IF(AND(Topics!$C$14&lt;&gt;"",MAX(1,ROUND(N(Topics!$J$14),0))=5,MAX(1,ROUND(N(Topics!$M$14),0))=4),Topics!$C$14&amp;", ","")&amp;IF(AND(Topics!$C$15&lt;&gt;"",MAX(1,ROUND(N(Topics!$J$15),0))=5,MAX(1,ROUND(N(Topics!$M$15),0))=4),Topics!$C$15&amp;", ","")&amp;IF(AND(Topics!$C$16&lt;&gt;"",MAX(1,ROUND(N(Topics!$J$16),0))=5,MAX(1,ROUND(N(Topics!$M$16),0))=4),Topics!$C$16&amp;", ","")&amp;IF(AND(Topics!$C$17&lt;&gt;"",MAX(1,ROUND(N(Topics!$J$17),0))=5,MAX(1,ROUND(N(Topics!$M$17),0))=4),Topics!$C$17&amp;", ",""))-2),"")</f>
        <v/>
      </c>
      <c r="G8" s="37">
        <f>IFERROR(LEFT(IF(AND(Topics!$C$8&lt;&gt;"",MAX(1,ROUND(N(Topics!$J$8),0))=5,MAX(1,ROUND(N(Topics!$M$8),0))=5),Topics!$C$8&amp;", ","")&amp;IF(AND(Topics!$C$9&lt;&gt;"",MAX(1,ROUND(N(Topics!$J$9),0))=5,MAX(1,ROUND(N(Topics!$M$9),0))=5),Topics!$C$9&amp;", ","")&amp;IF(AND(Topics!$C$10&lt;&gt;"",MAX(1,ROUND(N(Topics!$J$10),0))=5,MAX(1,ROUND(N(Topics!$M$10),0))=5),Topics!$C$10&amp;", ","")&amp;IF(AND(Topics!$C$11&lt;&gt;"",MAX(1,ROUND(N(Topics!$J$11),0))=5,MAX(1,ROUND(N(Topics!$M$11),0))=5),Topics!$C$11&amp;", ","")&amp;IF(AND(Topics!$C$12&lt;&gt;"",MAX(1,ROUND(N(Topics!$J$12),0))=5,MAX(1,ROUND(N(Topics!$M$12),0))=5),Topics!$C$12&amp;", ","")&amp;IF(AND(Topics!$C$13&lt;&gt;"",MAX(1,ROUND(N(Topics!$J$13),0))=5,MAX(1,ROUND(N(Topics!$M$13),0))=5),Topics!$C$13&amp;", ","")&amp;IF(AND(Topics!$C$14&lt;&gt;"",MAX(1,ROUND(N(Topics!$J$14),0))=5,MAX(1,ROUND(N(Topics!$M$14),0))=5),Topics!$C$14&amp;", ","")&amp;IF(AND(Topics!$C$15&lt;&gt;"",MAX(1,ROUND(N(Topics!$J$15),0))=5,MAX(1,ROUND(N(Topics!$M$15),0))=5),Topics!$C$15&amp;", ","")&amp;IF(AND(Topics!$C$16&lt;&gt;"",MAX(1,ROUND(N(Topics!$J$16),0))=5,MAX(1,ROUND(N(Topics!$M$16),0))=5),Topics!$C$16&amp;", ","")&amp;IF(AND(Topics!$C$17&lt;&gt;"",MAX(1,ROUND(N(Topics!$J$17),0))=5,MAX(1,ROUND(N(Topics!$M$17),0))=5),Topics!$C$17&amp;", ",""),LEN(IF(AND(Topics!$C$8&lt;&gt;"",MAX(1,ROUND(N(Topics!$J$8),0))=5,MAX(1,ROUND(N(Topics!$M$8),0))=5),Topics!$C$8&amp;", ","")&amp;IF(AND(Topics!$C$9&lt;&gt;"",MAX(1,ROUND(N(Topics!$J$9),0))=5,MAX(1,ROUND(N(Topics!$M$9),0))=5),Topics!$C$9&amp;", ","")&amp;IF(AND(Topics!$C$10&lt;&gt;"",MAX(1,ROUND(N(Topics!$J$10),0))=5,MAX(1,ROUND(N(Topics!$M$10),0))=5),Topics!$C$10&amp;", ","")&amp;IF(AND(Topics!$C$11&lt;&gt;"",MAX(1,ROUND(N(Topics!$J$11),0))=5,MAX(1,ROUND(N(Topics!$M$11),0))=5),Topics!$C$11&amp;", ","")&amp;IF(AND(Topics!$C$12&lt;&gt;"",MAX(1,ROUND(N(Topics!$J$12),0))=5,MAX(1,ROUND(N(Topics!$M$12),0))=5),Topics!$C$12&amp;", ","")&amp;IF(AND(Topics!$C$13&lt;&gt;"",MAX(1,ROUND(N(Topics!$J$13),0))=5,MAX(1,ROUND(N(Topics!$M$13),0))=5),Topics!$C$13&amp;", ","")&amp;IF(AND(Topics!$C$14&lt;&gt;"",MAX(1,ROUND(N(Topics!$J$14),0))=5,MAX(1,ROUND(N(Topics!$M$14),0))=5),Topics!$C$14&amp;", ","")&amp;IF(AND(Topics!$C$15&lt;&gt;"",MAX(1,ROUND(N(Topics!$J$15),0))=5,MAX(1,ROUND(N(Topics!$M$15),0))=5),Topics!$C$15&amp;", ","")&amp;IF(AND(Topics!$C$16&lt;&gt;"",MAX(1,ROUND(N(Topics!$J$16),0))=5,MAX(1,ROUND(N(Topics!$M$16),0))=5),Topics!$C$16&amp;", ","")&amp;IF(AND(Topics!$C$17&lt;&gt;"",MAX(1,ROUND(N(Topics!$J$17),0))=5,MAX(1,ROUND(N(Topics!$M$17),0))=5),Topics!$C$17&amp;", ",""))-2),"")</f>
        <v/>
      </c>
    </row>
    <row r="9" ht="48" customHeight="1">
      <c r="B9" s="36" t="n">
        <v>4</v>
      </c>
      <c r="C9" s="37">
        <f>IFERROR(LEFT(IF(AND(Topics!$C$8&lt;&gt;"",MAX(1,ROUND(N(Topics!$J$8),0))=4,MAX(1,ROUND(N(Topics!$M$8),0))=1),Topics!$C$8&amp;", ","")&amp;IF(AND(Topics!$C$9&lt;&gt;"",MAX(1,ROUND(N(Topics!$J$9),0))=4,MAX(1,ROUND(N(Topics!$M$9),0))=1),Topics!$C$9&amp;", ","")&amp;IF(AND(Topics!$C$10&lt;&gt;"",MAX(1,ROUND(N(Topics!$J$10),0))=4,MAX(1,ROUND(N(Topics!$M$10),0))=1),Topics!$C$10&amp;", ","")&amp;IF(AND(Topics!$C$11&lt;&gt;"",MAX(1,ROUND(N(Topics!$J$11),0))=4,MAX(1,ROUND(N(Topics!$M$11),0))=1),Topics!$C$11&amp;", ","")&amp;IF(AND(Topics!$C$12&lt;&gt;"",MAX(1,ROUND(N(Topics!$J$12),0))=4,MAX(1,ROUND(N(Topics!$M$12),0))=1),Topics!$C$12&amp;", ","")&amp;IF(AND(Topics!$C$13&lt;&gt;"",MAX(1,ROUND(N(Topics!$J$13),0))=4,MAX(1,ROUND(N(Topics!$M$13),0))=1),Topics!$C$13&amp;", ","")&amp;IF(AND(Topics!$C$14&lt;&gt;"",MAX(1,ROUND(N(Topics!$J$14),0))=4,MAX(1,ROUND(N(Topics!$M$14),0))=1),Topics!$C$14&amp;", ","")&amp;IF(AND(Topics!$C$15&lt;&gt;"",MAX(1,ROUND(N(Topics!$J$15),0))=4,MAX(1,ROUND(N(Topics!$M$15),0))=1),Topics!$C$15&amp;", ","")&amp;IF(AND(Topics!$C$16&lt;&gt;"",MAX(1,ROUND(N(Topics!$J$16),0))=4,MAX(1,ROUND(N(Topics!$M$16),0))=1),Topics!$C$16&amp;", ","")&amp;IF(AND(Topics!$C$17&lt;&gt;"",MAX(1,ROUND(N(Topics!$J$17),0))=4,MAX(1,ROUND(N(Topics!$M$17),0))=1),Topics!$C$17&amp;", ",""),LEN(IF(AND(Topics!$C$8&lt;&gt;"",MAX(1,ROUND(N(Topics!$J$8),0))=4,MAX(1,ROUND(N(Topics!$M$8),0))=1),Topics!$C$8&amp;", ","")&amp;IF(AND(Topics!$C$9&lt;&gt;"",MAX(1,ROUND(N(Topics!$J$9),0))=4,MAX(1,ROUND(N(Topics!$M$9),0))=1),Topics!$C$9&amp;", ","")&amp;IF(AND(Topics!$C$10&lt;&gt;"",MAX(1,ROUND(N(Topics!$J$10),0))=4,MAX(1,ROUND(N(Topics!$M$10),0))=1),Topics!$C$10&amp;", ","")&amp;IF(AND(Topics!$C$11&lt;&gt;"",MAX(1,ROUND(N(Topics!$J$11),0))=4,MAX(1,ROUND(N(Topics!$M$11),0))=1),Topics!$C$11&amp;", ","")&amp;IF(AND(Topics!$C$12&lt;&gt;"",MAX(1,ROUND(N(Topics!$J$12),0))=4,MAX(1,ROUND(N(Topics!$M$12),0))=1),Topics!$C$12&amp;", ","")&amp;IF(AND(Topics!$C$13&lt;&gt;"",MAX(1,ROUND(N(Topics!$J$13),0))=4,MAX(1,ROUND(N(Topics!$M$13),0))=1),Topics!$C$13&amp;", ","")&amp;IF(AND(Topics!$C$14&lt;&gt;"",MAX(1,ROUND(N(Topics!$J$14),0))=4,MAX(1,ROUND(N(Topics!$M$14),0))=1),Topics!$C$14&amp;", ","")&amp;IF(AND(Topics!$C$15&lt;&gt;"",MAX(1,ROUND(N(Topics!$J$15),0))=4,MAX(1,ROUND(N(Topics!$M$15),0))=1),Topics!$C$15&amp;", ","")&amp;IF(AND(Topics!$C$16&lt;&gt;"",MAX(1,ROUND(N(Topics!$J$16),0))=4,MAX(1,ROUND(N(Topics!$M$16),0))=1),Topics!$C$16&amp;", ","")&amp;IF(AND(Topics!$C$17&lt;&gt;"",MAX(1,ROUND(N(Topics!$J$17),0))=4,MAX(1,ROUND(N(Topics!$M$17),0))=1),Topics!$C$17&amp;", ",""))-2),"")</f>
        <v/>
      </c>
      <c r="D9" s="37">
        <f>IFERROR(LEFT(IF(AND(Topics!$C$8&lt;&gt;"",MAX(1,ROUND(N(Topics!$J$8),0))=4,MAX(1,ROUND(N(Topics!$M$8),0))=2),Topics!$C$8&amp;", ","")&amp;IF(AND(Topics!$C$9&lt;&gt;"",MAX(1,ROUND(N(Topics!$J$9),0))=4,MAX(1,ROUND(N(Topics!$M$9),0))=2),Topics!$C$9&amp;", ","")&amp;IF(AND(Topics!$C$10&lt;&gt;"",MAX(1,ROUND(N(Topics!$J$10),0))=4,MAX(1,ROUND(N(Topics!$M$10),0))=2),Topics!$C$10&amp;", ","")&amp;IF(AND(Topics!$C$11&lt;&gt;"",MAX(1,ROUND(N(Topics!$J$11),0))=4,MAX(1,ROUND(N(Topics!$M$11),0))=2),Topics!$C$11&amp;", ","")&amp;IF(AND(Topics!$C$12&lt;&gt;"",MAX(1,ROUND(N(Topics!$J$12),0))=4,MAX(1,ROUND(N(Topics!$M$12),0))=2),Topics!$C$12&amp;", ","")&amp;IF(AND(Topics!$C$13&lt;&gt;"",MAX(1,ROUND(N(Topics!$J$13),0))=4,MAX(1,ROUND(N(Topics!$M$13),0))=2),Topics!$C$13&amp;", ","")&amp;IF(AND(Topics!$C$14&lt;&gt;"",MAX(1,ROUND(N(Topics!$J$14),0))=4,MAX(1,ROUND(N(Topics!$M$14),0))=2),Topics!$C$14&amp;", ","")&amp;IF(AND(Topics!$C$15&lt;&gt;"",MAX(1,ROUND(N(Topics!$J$15),0))=4,MAX(1,ROUND(N(Topics!$M$15),0))=2),Topics!$C$15&amp;", ","")&amp;IF(AND(Topics!$C$16&lt;&gt;"",MAX(1,ROUND(N(Topics!$J$16),0))=4,MAX(1,ROUND(N(Topics!$M$16),0))=2),Topics!$C$16&amp;", ","")&amp;IF(AND(Topics!$C$17&lt;&gt;"",MAX(1,ROUND(N(Topics!$J$17),0))=4,MAX(1,ROUND(N(Topics!$M$17),0))=2),Topics!$C$17&amp;", ",""),LEN(IF(AND(Topics!$C$8&lt;&gt;"",MAX(1,ROUND(N(Topics!$J$8),0))=4,MAX(1,ROUND(N(Topics!$M$8),0))=2),Topics!$C$8&amp;", ","")&amp;IF(AND(Topics!$C$9&lt;&gt;"",MAX(1,ROUND(N(Topics!$J$9),0))=4,MAX(1,ROUND(N(Topics!$M$9),0))=2),Topics!$C$9&amp;", ","")&amp;IF(AND(Topics!$C$10&lt;&gt;"",MAX(1,ROUND(N(Topics!$J$10),0))=4,MAX(1,ROUND(N(Topics!$M$10),0))=2),Topics!$C$10&amp;", ","")&amp;IF(AND(Topics!$C$11&lt;&gt;"",MAX(1,ROUND(N(Topics!$J$11),0))=4,MAX(1,ROUND(N(Topics!$M$11),0))=2),Topics!$C$11&amp;", ","")&amp;IF(AND(Topics!$C$12&lt;&gt;"",MAX(1,ROUND(N(Topics!$J$12),0))=4,MAX(1,ROUND(N(Topics!$M$12),0))=2),Topics!$C$12&amp;", ","")&amp;IF(AND(Topics!$C$13&lt;&gt;"",MAX(1,ROUND(N(Topics!$J$13),0))=4,MAX(1,ROUND(N(Topics!$M$13),0))=2),Topics!$C$13&amp;", ","")&amp;IF(AND(Topics!$C$14&lt;&gt;"",MAX(1,ROUND(N(Topics!$J$14),0))=4,MAX(1,ROUND(N(Topics!$M$14),0))=2),Topics!$C$14&amp;", ","")&amp;IF(AND(Topics!$C$15&lt;&gt;"",MAX(1,ROUND(N(Topics!$J$15),0))=4,MAX(1,ROUND(N(Topics!$M$15),0))=2),Topics!$C$15&amp;", ","")&amp;IF(AND(Topics!$C$16&lt;&gt;"",MAX(1,ROUND(N(Topics!$J$16),0))=4,MAX(1,ROUND(N(Topics!$M$16),0))=2),Topics!$C$16&amp;", ","")&amp;IF(AND(Topics!$C$17&lt;&gt;"",MAX(1,ROUND(N(Topics!$J$17),0))=4,MAX(1,ROUND(N(Topics!$M$17),0))=2),Topics!$C$17&amp;", ",""))-2),"")</f>
        <v/>
      </c>
      <c r="E9" s="37">
        <f>IFERROR(LEFT(IF(AND(Topics!$C$8&lt;&gt;"",MAX(1,ROUND(N(Topics!$J$8),0))=4,MAX(1,ROUND(N(Topics!$M$8),0))=3),Topics!$C$8&amp;", ","")&amp;IF(AND(Topics!$C$9&lt;&gt;"",MAX(1,ROUND(N(Topics!$J$9),0))=4,MAX(1,ROUND(N(Topics!$M$9),0))=3),Topics!$C$9&amp;", ","")&amp;IF(AND(Topics!$C$10&lt;&gt;"",MAX(1,ROUND(N(Topics!$J$10),0))=4,MAX(1,ROUND(N(Topics!$M$10),0))=3),Topics!$C$10&amp;", ","")&amp;IF(AND(Topics!$C$11&lt;&gt;"",MAX(1,ROUND(N(Topics!$J$11),0))=4,MAX(1,ROUND(N(Topics!$M$11),0))=3),Topics!$C$11&amp;", ","")&amp;IF(AND(Topics!$C$12&lt;&gt;"",MAX(1,ROUND(N(Topics!$J$12),0))=4,MAX(1,ROUND(N(Topics!$M$12),0))=3),Topics!$C$12&amp;", ","")&amp;IF(AND(Topics!$C$13&lt;&gt;"",MAX(1,ROUND(N(Topics!$J$13),0))=4,MAX(1,ROUND(N(Topics!$M$13),0))=3),Topics!$C$13&amp;", ","")&amp;IF(AND(Topics!$C$14&lt;&gt;"",MAX(1,ROUND(N(Topics!$J$14),0))=4,MAX(1,ROUND(N(Topics!$M$14),0))=3),Topics!$C$14&amp;", ","")&amp;IF(AND(Topics!$C$15&lt;&gt;"",MAX(1,ROUND(N(Topics!$J$15),0))=4,MAX(1,ROUND(N(Topics!$M$15),0))=3),Topics!$C$15&amp;", ","")&amp;IF(AND(Topics!$C$16&lt;&gt;"",MAX(1,ROUND(N(Topics!$J$16),0))=4,MAX(1,ROUND(N(Topics!$M$16),0))=3),Topics!$C$16&amp;", ","")&amp;IF(AND(Topics!$C$17&lt;&gt;"",MAX(1,ROUND(N(Topics!$J$17),0))=4,MAX(1,ROUND(N(Topics!$M$17),0))=3),Topics!$C$17&amp;", ",""),LEN(IF(AND(Topics!$C$8&lt;&gt;"",MAX(1,ROUND(N(Topics!$J$8),0))=4,MAX(1,ROUND(N(Topics!$M$8),0))=3),Topics!$C$8&amp;", ","")&amp;IF(AND(Topics!$C$9&lt;&gt;"",MAX(1,ROUND(N(Topics!$J$9),0))=4,MAX(1,ROUND(N(Topics!$M$9),0))=3),Topics!$C$9&amp;", ","")&amp;IF(AND(Topics!$C$10&lt;&gt;"",MAX(1,ROUND(N(Topics!$J$10),0))=4,MAX(1,ROUND(N(Topics!$M$10),0))=3),Topics!$C$10&amp;", ","")&amp;IF(AND(Topics!$C$11&lt;&gt;"",MAX(1,ROUND(N(Topics!$J$11),0))=4,MAX(1,ROUND(N(Topics!$M$11),0))=3),Topics!$C$11&amp;", ","")&amp;IF(AND(Topics!$C$12&lt;&gt;"",MAX(1,ROUND(N(Topics!$J$12),0))=4,MAX(1,ROUND(N(Topics!$M$12),0))=3),Topics!$C$12&amp;", ","")&amp;IF(AND(Topics!$C$13&lt;&gt;"",MAX(1,ROUND(N(Topics!$J$13),0))=4,MAX(1,ROUND(N(Topics!$M$13),0))=3),Topics!$C$13&amp;", ","")&amp;IF(AND(Topics!$C$14&lt;&gt;"",MAX(1,ROUND(N(Topics!$J$14),0))=4,MAX(1,ROUND(N(Topics!$M$14),0))=3),Topics!$C$14&amp;", ","")&amp;IF(AND(Topics!$C$15&lt;&gt;"",MAX(1,ROUND(N(Topics!$J$15),0))=4,MAX(1,ROUND(N(Topics!$M$15),0))=3),Topics!$C$15&amp;", ","")&amp;IF(AND(Topics!$C$16&lt;&gt;"",MAX(1,ROUND(N(Topics!$J$16),0))=4,MAX(1,ROUND(N(Topics!$M$16),0))=3),Topics!$C$16&amp;", ","")&amp;IF(AND(Topics!$C$17&lt;&gt;"",MAX(1,ROUND(N(Topics!$J$17),0))=4,MAX(1,ROUND(N(Topics!$M$17),0))=3),Topics!$C$17&amp;", ",""))-2),"")</f>
        <v/>
      </c>
      <c r="F9" s="37">
        <f>IFERROR(LEFT(IF(AND(Topics!$C$8&lt;&gt;"",MAX(1,ROUND(N(Topics!$J$8),0))=4,MAX(1,ROUND(N(Topics!$M$8),0))=4),Topics!$C$8&amp;", ","")&amp;IF(AND(Topics!$C$9&lt;&gt;"",MAX(1,ROUND(N(Topics!$J$9),0))=4,MAX(1,ROUND(N(Topics!$M$9),0))=4),Topics!$C$9&amp;", ","")&amp;IF(AND(Topics!$C$10&lt;&gt;"",MAX(1,ROUND(N(Topics!$J$10),0))=4,MAX(1,ROUND(N(Topics!$M$10),0))=4),Topics!$C$10&amp;", ","")&amp;IF(AND(Topics!$C$11&lt;&gt;"",MAX(1,ROUND(N(Topics!$J$11),0))=4,MAX(1,ROUND(N(Topics!$M$11),0))=4),Topics!$C$11&amp;", ","")&amp;IF(AND(Topics!$C$12&lt;&gt;"",MAX(1,ROUND(N(Topics!$J$12),0))=4,MAX(1,ROUND(N(Topics!$M$12),0))=4),Topics!$C$12&amp;", ","")&amp;IF(AND(Topics!$C$13&lt;&gt;"",MAX(1,ROUND(N(Topics!$J$13),0))=4,MAX(1,ROUND(N(Topics!$M$13),0))=4),Topics!$C$13&amp;", ","")&amp;IF(AND(Topics!$C$14&lt;&gt;"",MAX(1,ROUND(N(Topics!$J$14),0))=4,MAX(1,ROUND(N(Topics!$M$14),0))=4),Topics!$C$14&amp;", ","")&amp;IF(AND(Topics!$C$15&lt;&gt;"",MAX(1,ROUND(N(Topics!$J$15),0))=4,MAX(1,ROUND(N(Topics!$M$15),0))=4),Topics!$C$15&amp;", ","")&amp;IF(AND(Topics!$C$16&lt;&gt;"",MAX(1,ROUND(N(Topics!$J$16),0))=4,MAX(1,ROUND(N(Topics!$M$16),0))=4),Topics!$C$16&amp;", ","")&amp;IF(AND(Topics!$C$17&lt;&gt;"",MAX(1,ROUND(N(Topics!$J$17),0))=4,MAX(1,ROUND(N(Topics!$M$17),0))=4),Topics!$C$17&amp;", ",""),LEN(IF(AND(Topics!$C$8&lt;&gt;"",MAX(1,ROUND(N(Topics!$J$8),0))=4,MAX(1,ROUND(N(Topics!$M$8),0))=4),Topics!$C$8&amp;", ","")&amp;IF(AND(Topics!$C$9&lt;&gt;"",MAX(1,ROUND(N(Topics!$J$9),0))=4,MAX(1,ROUND(N(Topics!$M$9),0))=4),Topics!$C$9&amp;", ","")&amp;IF(AND(Topics!$C$10&lt;&gt;"",MAX(1,ROUND(N(Topics!$J$10),0))=4,MAX(1,ROUND(N(Topics!$M$10),0))=4),Topics!$C$10&amp;", ","")&amp;IF(AND(Topics!$C$11&lt;&gt;"",MAX(1,ROUND(N(Topics!$J$11),0))=4,MAX(1,ROUND(N(Topics!$M$11),0))=4),Topics!$C$11&amp;", ","")&amp;IF(AND(Topics!$C$12&lt;&gt;"",MAX(1,ROUND(N(Topics!$J$12),0))=4,MAX(1,ROUND(N(Topics!$M$12),0))=4),Topics!$C$12&amp;", ","")&amp;IF(AND(Topics!$C$13&lt;&gt;"",MAX(1,ROUND(N(Topics!$J$13),0))=4,MAX(1,ROUND(N(Topics!$M$13),0))=4),Topics!$C$13&amp;", ","")&amp;IF(AND(Topics!$C$14&lt;&gt;"",MAX(1,ROUND(N(Topics!$J$14),0))=4,MAX(1,ROUND(N(Topics!$M$14),0))=4),Topics!$C$14&amp;", ","")&amp;IF(AND(Topics!$C$15&lt;&gt;"",MAX(1,ROUND(N(Topics!$J$15),0))=4,MAX(1,ROUND(N(Topics!$M$15),0))=4),Topics!$C$15&amp;", ","")&amp;IF(AND(Topics!$C$16&lt;&gt;"",MAX(1,ROUND(N(Topics!$J$16),0))=4,MAX(1,ROUND(N(Topics!$M$16),0))=4),Topics!$C$16&amp;", ","")&amp;IF(AND(Topics!$C$17&lt;&gt;"",MAX(1,ROUND(N(Topics!$J$17),0))=4,MAX(1,ROUND(N(Topics!$M$17),0))=4),Topics!$C$17&amp;", ",""))-2),"")</f>
        <v/>
      </c>
      <c r="G9" s="37">
        <f>IFERROR(LEFT(IF(AND(Topics!$C$8&lt;&gt;"",MAX(1,ROUND(N(Topics!$J$8),0))=4,MAX(1,ROUND(N(Topics!$M$8),0))=5),Topics!$C$8&amp;", ","")&amp;IF(AND(Topics!$C$9&lt;&gt;"",MAX(1,ROUND(N(Topics!$J$9),0))=4,MAX(1,ROUND(N(Topics!$M$9),0))=5),Topics!$C$9&amp;", ","")&amp;IF(AND(Topics!$C$10&lt;&gt;"",MAX(1,ROUND(N(Topics!$J$10),0))=4,MAX(1,ROUND(N(Topics!$M$10),0))=5),Topics!$C$10&amp;", ","")&amp;IF(AND(Topics!$C$11&lt;&gt;"",MAX(1,ROUND(N(Topics!$J$11),0))=4,MAX(1,ROUND(N(Topics!$M$11),0))=5),Topics!$C$11&amp;", ","")&amp;IF(AND(Topics!$C$12&lt;&gt;"",MAX(1,ROUND(N(Topics!$J$12),0))=4,MAX(1,ROUND(N(Topics!$M$12),0))=5),Topics!$C$12&amp;", ","")&amp;IF(AND(Topics!$C$13&lt;&gt;"",MAX(1,ROUND(N(Topics!$J$13),0))=4,MAX(1,ROUND(N(Topics!$M$13),0))=5),Topics!$C$13&amp;", ","")&amp;IF(AND(Topics!$C$14&lt;&gt;"",MAX(1,ROUND(N(Topics!$J$14),0))=4,MAX(1,ROUND(N(Topics!$M$14),0))=5),Topics!$C$14&amp;", ","")&amp;IF(AND(Topics!$C$15&lt;&gt;"",MAX(1,ROUND(N(Topics!$J$15),0))=4,MAX(1,ROUND(N(Topics!$M$15),0))=5),Topics!$C$15&amp;", ","")&amp;IF(AND(Topics!$C$16&lt;&gt;"",MAX(1,ROUND(N(Topics!$J$16),0))=4,MAX(1,ROUND(N(Topics!$M$16),0))=5),Topics!$C$16&amp;", ","")&amp;IF(AND(Topics!$C$17&lt;&gt;"",MAX(1,ROUND(N(Topics!$J$17),0))=4,MAX(1,ROUND(N(Topics!$M$17),0))=5),Topics!$C$17&amp;", ",""),LEN(IF(AND(Topics!$C$8&lt;&gt;"",MAX(1,ROUND(N(Topics!$J$8),0))=4,MAX(1,ROUND(N(Topics!$M$8),0))=5),Topics!$C$8&amp;", ","")&amp;IF(AND(Topics!$C$9&lt;&gt;"",MAX(1,ROUND(N(Topics!$J$9),0))=4,MAX(1,ROUND(N(Topics!$M$9),0))=5),Topics!$C$9&amp;", ","")&amp;IF(AND(Topics!$C$10&lt;&gt;"",MAX(1,ROUND(N(Topics!$J$10),0))=4,MAX(1,ROUND(N(Topics!$M$10),0))=5),Topics!$C$10&amp;", ","")&amp;IF(AND(Topics!$C$11&lt;&gt;"",MAX(1,ROUND(N(Topics!$J$11),0))=4,MAX(1,ROUND(N(Topics!$M$11),0))=5),Topics!$C$11&amp;", ","")&amp;IF(AND(Topics!$C$12&lt;&gt;"",MAX(1,ROUND(N(Topics!$J$12),0))=4,MAX(1,ROUND(N(Topics!$M$12),0))=5),Topics!$C$12&amp;", ","")&amp;IF(AND(Topics!$C$13&lt;&gt;"",MAX(1,ROUND(N(Topics!$J$13),0))=4,MAX(1,ROUND(N(Topics!$M$13),0))=5),Topics!$C$13&amp;", ","")&amp;IF(AND(Topics!$C$14&lt;&gt;"",MAX(1,ROUND(N(Topics!$J$14),0))=4,MAX(1,ROUND(N(Topics!$M$14),0))=5),Topics!$C$14&amp;", ","")&amp;IF(AND(Topics!$C$15&lt;&gt;"",MAX(1,ROUND(N(Topics!$J$15),0))=4,MAX(1,ROUND(N(Topics!$M$15),0))=5),Topics!$C$15&amp;", ","")&amp;IF(AND(Topics!$C$16&lt;&gt;"",MAX(1,ROUND(N(Topics!$J$16),0))=4,MAX(1,ROUND(N(Topics!$M$16),0))=5),Topics!$C$16&amp;", ","")&amp;IF(AND(Topics!$C$17&lt;&gt;"",MAX(1,ROUND(N(Topics!$J$17),0))=4,MAX(1,ROUND(N(Topics!$M$17),0))=5),Topics!$C$17&amp;", ",""))-2),"")</f>
        <v/>
      </c>
    </row>
    <row r="10" ht="48" customHeight="1">
      <c r="B10" s="36" t="n">
        <v>3</v>
      </c>
      <c r="C10" s="37">
        <f>IFERROR(LEFT(IF(AND(Topics!$C$8&lt;&gt;"",MAX(1,ROUND(N(Topics!$J$8),0))=3,MAX(1,ROUND(N(Topics!$M$8),0))=1),Topics!$C$8&amp;", ","")&amp;IF(AND(Topics!$C$9&lt;&gt;"",MAX(1,ROUND(N(Topics!$J$9),0))=3,MAX(1,ROUND(N(Topics!$M$9),0))=1),Topics!$C$9&amp;", ","")&amp;IF(AND(Topics!$C$10&lt;&gt;"",MAX(1,ROUND(N(Topics!$J$10),0))=3,MAX(1,ROUND(N(Topics!$M$10),0))=1),Topics!$C$10&amp;", ","")&amp;IF(AND(Topics!$C$11&lt;&gt;"",MAX(1,ROUND(N(Topics!$J$11),0))=3,MAX(1,ROUND(N(Topics!$M$11),0))=1),Topics!$C$11&amp;", ","")&amp;IF(AND(Topics!$C$12&lt;&gt;"",MAX(1,ROUND(N(Topics!$J$12),0))=3,MAX(1,ROUND(N(Topics!$M$12),0))=1),Topics!$C$12&amp;", ","")&amp;IF(AND(Topics!$C$13&lt;&gt;"",MAX(1,ROUND(N(Topics!$J$13),0))=3,MAX(1,ROUND(N(Topics!$M$13),0))=1),Topics!$C$13&amp;", ","")&amp;IF(AND(Topics!$C$14&lt;&gt;"",MAX(1,ROUND(N(Topics!$J$14),0))=3,MAX(1,ROUND(N(Topics!$M$14),0))=1),Topics!$C$14&amp;", ","")&amp;IF(AND(Topics!$C$15&lt;&gt;"",MAX(1,ROUND(N(Topics!$J$15),0))=3,MAX(1,ROUND(N(Topics!$M$15),0))=1),Topics!$C$15&amp;", ","")&amp;IF(AND(Topics!$C$16&lt;&gt;"",MAX(1,ROUND(N(Topics!$J$16),0))=3,MAX(1,ROUND(N(Topics!$M$16),0))=1),Topics!$C$16&amp;", ","")&amp;IF(AND(Topics!$C$17&lt;&gt;"",MAX(1,ROUND(N(Topics!$J$17),0))=3,MAX(1,ROUND(N(Topics!$M$17),0))=1),Topics!$C$17&amp;", ",""),LEN(IF(AND(Topics!$C$8&lt;&gt;"",MAX(1,ROUND(N(Topics!$J$8),0))=3,MAX(1,ROUND(N(Topics!$M$8),0))=1),Topics!$C$8&amp;", ","")&amp;IF(AND(Topics!$C$9&lt;&gt;"",MAX(1,ROUND(N(Topics!$J$9),0))=3,MAX(1,ROUND(N(Topics!$M$9),0))=1),Topics!$C$9&amp;", ","")&amp;IF(AND(Topics!$C$10&lt;&gt;"",MAX(1,ROUND(N(Topics!$J$10),0))=3,MAX(1,ROUND(N(Topics!$M$10),0))=1),Topics!$C$10&amp;", ","")&amp;IF(AND(Topics!$C$11&lt;&gt;"",MAX(1,ROUND(N(Topics!$J$11),0))=3,MAX(1,ROUND(N(Topics!$M$11),0))=1),Topics!$C$11&amp;", ","")&amp;IF(AND(Topics!$C$12&lt;&gt;"",MAX(1,ROUND(N(Topics!$J$12),0))=3,MAX(1,ROUND(N(Topics!$M$12),0))=1),Topics!$C$12&amp;", ","")&amp;IF(AND(Topics!$C$13&lt;&gt;"",MAX(1,ROUND(N(Topics!$J$13),0))=3,MAX(1,ROUND(N(Topics!$M$13),0))=1),Topics!$C$13&amp;", ","")&amp;IF(AND(Topics!$C$14&lt;&gt;"",MAX(1,ROUND(N(Topics!$J$14),0))=3,MAX(1,ROUND(N(Topics!$M$14),0))=1),Topics!$C$14&amp;", ","")&amp;IF(AND(Topics!$C$15&lt;&gt;"",MAX(1,ROUND(N(Topics!$J$15),0))=3,MAX(1,ROUND(N(Topics!$M$15),0))=1),Topics!$C$15&amp;", ","")&amp;IF(AND(Topics!$C$16&lt;&gt;"",MAX(1,ROUND(N(Topics!$J$16),0))=3,MAX(1,ROUND(N(Topics!$M$16),0))=1),Topics!$C$16&amp;", ","")&amp;IF(AND(Topics!$C$17&lt;&gt;"",MAX(1,ROUND(N(Topics!$J$17),0))=3,MAX(1,ROUND(N(Topics!$M$17),0))=1),Topics!$C$17&amp;", ",""))-2),"")</f>
        <v/>
      </c>
      <c r="D10" s="37">
        <f>IFERROR(LEFT(IF(AND(Topics!$C$8&lt;&gt;"",MAX(1,ROUND(N(Topics!$J$8),0))=3,MAX(1,ROUND(N(Topics!$M$8),0))=2),Topics!$C$8&amp;", ","")&amp;IF(AND(Topics!$C$9&lt;&gt;"",MAX(1,ROUND(N(Topics!$J$9),0))=3,MAX(1,ROUND(N(Topics!$M$9),0))=2),Topics!$C$9&amp;", ","")&amp;IF(AND(Topics!$C$10&lt;&gt;"",MAX(1,ROUND(N(Topics!$J$10),0))=3,MAX(1,ROUND(N(Topics!$M$10),0))=2),Topics!$C$10&amp;", ","")&amp;IF(AND(Topics!$C$11&lt;&gt;"",MAX(1,ROUND(N(Topics!$J$11),0))=3,MAX(1,ROUND(N(Topics!$M$11),0))=2),Topics!$C$11&amp;", ","")&amp;IF(AND(Topics!$C$12&lt;&gt;"",MAX(1,ROUND(N(Topics!$J$12),0))=3,MAX(1,ROUND(N(Topics!$M$12),0))=2),Topics!$C$12&amp;", ","")&amp;IF(AND(Topics!$C$13&lt;&gt;"",MAX(1,ROUND(N(Topics!$J$13),0))=3,MAX(1,ROUND(N(Topics!$M$13),0))=2),Topics!$C$13&amp;", ","")&amp;IF(AND(Topics!$C$14&lt;&gt;"",MAX(1,ROUND(N(Topics!$J$14),0))=3,MAX(1,ROUND(N(Topics!$M$14),0))=2),Topics!$C$14&amp;", ","")&amp;IF(AND(Topics!$C$15&lt;&gt;"",MAX(1,ROUND(N(Topics!$J$15),0))=3,MAX(1,ROUND(N(Topics!$M$15),0))=2),Topics!$C$15&amp;", ","")&amp;IF(AND(Topics!$C$16&lt;&gt;"",MAX(1,ROUND(N(Topics!$J$16),0))=3,MAX(1,ROUND(N(Topics!$M$16),0))=2),Topics!$C$16&amp;", ","")&amp;IF(AND(Topics!$C$17&lt;&gt;"",MAX(1,ROUND(N(Topics!$J$17),0))=3,MAX(1,ROUND(N(Topics!$M$17),0))=2),Topics!$C$17&amp;", ",""),LEN(IF(AND(Topics!$C$8&lt;&gt;"",MAX(1,ROUND(N(Topics!$J$8),0))=3,MAX(1,ROUND(N(Topics!$M$8),0))=2),Topics!$C$8&amp;", ","")&amp;IF(AND(Topics!$C$9&lt;&gt;"",MAX(1,ROUND(N(Topics!$J$9),0))=3,MAX(1,ROUND(N(Topics!$M$9),0))=2),Topics!$C$9&amp;", ","")&amp;IF(AND(Topics!$C$10&lt;&gt;"",MAX(1,ROUND(N(Topics!$J$10),0))=3,MAX(1,ROUND(N(Topics!$M$10),0))=2),Topics!$C$10&amp;", ","")&amp;IF(AND(Topics!$C$11&lt;&gt;"",MAX(1,ROUND(N(Topics!$J$11),0))=3,MAX(1,ROUND(N(Topics!$M$11),0))=2),Topics!$C$11&amp;", ","")&amp;IF(AND(Topics!$C$12&lt;&gt;"",MAX(1,ROUND(N(Topics!$J$12),0))=3,MAX(1,ROUND(N(Topics!$M$12),0))=2),Topics!$C$12&amp;", ","")&amp;IF(AND(Topics!$C$13&lt;&gt;"",MAX(1,ROUND(N(Topics!$J$13),0))=3,MAX(1,ROUND(N(Topics!$M$13),0))=2),Topics!$C$13&amp;", ","")&amp;IF(AND(Topics!$C$14&lt;&gt;"",MAX(1,ROUND(N(Topics!$J$14),0))=3,MAX(1,ROUND(N(Topics!$M$14),0))=2),Topics!$C$14&amp;", ","")&amp;IF(AND(Topics!$C$15&lt;&gt;"",MAX(1,ROUND(N(Topics!$J$15),0))=3,MAX(1,ROUND(N(Topics!$M$15),0))=2),Topics!$C$15&amp;", ","")&amp;IF(AND(Topics!$C$16&lt;&gt;"",MAX(1,ROUND(N(Topics!$J$16),0))=3,MAX(1,ROUND(N(Topics!$M$16),0))=2),Topics!$C$16&amp;", ","")&amp;IF(AND(Topics!$C$17&lt;&gt;"",MAX(1,ROUND(N(Topics!$J$17),0))=3,MAX(1,ROUND(N(Topics!$M$17),0))=2),Topics!$C$17&amp;", ",""))-2),"")</f>
        <v/>
      </c>
      <c r="E10" s="37">
        <f>IFERROR(LEFT(IF(AND(Topics!$C$8&lt;&gt;"",MAX(1,ROUND(N(Topics!$J$8),0))=3,MAX(1,ROUND(N(Topics!$M$8),0))=3),Topics!$C$8&amp;", ","")&amp;IF(AND(Topics!$C$9&lt;&gt;"",MAX(1,ROUND(N(Topics!$J$9),0))=3,MAX(1,ROUND(N(Topics!$M$9),0))=3),Topics!$C$9&amp;", ","")&amp;IF(AND(Topics!$C$10&lt;&gt;"",MAX(1,ROUND(N(Topics!$J$10),0))=3,MAX(1,ROUND(N(Topics!$M$10),0))=3),Topics!$C$10&amp;", ","")&amp;IF(AND(Topics!$C$11&lt;&gt;"",MAX(1,ROUND(N(Topics!$J$11),0))=3,MAX(1,ROUND(N(Topics!$M$11),0))=3),Topics!$C$11&amp;", ","")&amp;IF(AND(Topics!$C$12&lt;&gt;"",MAX(1,ROUND(N(Topics!$J$12),0))=3,MAX(1,ROUND(N(Topics!$M$12),0))=3),Topics!$C$12&amp;", ","")&amp;IF(AND(Topics!$C$13&lt;&gt;"",MAX(1,ROUND(N(Topics!$J$13),0))=3,MAX(1,ROUND(N(Topics!$M$13),0))=3),Topics!$C$13&amp;", ","")&amp;IF(AND(Topics!$C$14&lt;&gt;"",MAX(1,ROUND(N(Topics!$J$14),0))=3,MAX(1,ROUND(N(Topics!$M$14),0))=3),Topics!$C$14&amp;", ","")&amp;IF(AND(Topics!$C$15&lt;&gt;"",MAX(1,ROUND(N(Topics!$J$15),0))=3,MAX(1,ROUND(N(Topics!$M$15),0))=3),Topics!$C$15&amp;", ","")&amp;IF(AND(Topics!$C$16&lt;&gt;"",MAX(1,ROUND(N(Topics!$J$16),0))=3,MAX(1,ROUND(N(Topics!$M$16),0))=3),Topics!$C$16&amp;", ","")&amp;IF(AND(Topics!$C$17&lt;&gt;"",MAX(1,ROUND(N(Topics!$J$17),0))=3,MAX(1,ROUND(N(Topics!$M$17),0))=3),Topics!$C$17&amp;", ",""),LEN(IF(AND(Topics!$C$8&lt;&gt;"",MAX(1,ROUND(N(Topics!$J$8),0))=3,MAX(1,ROUND(N(Topics!$M$8),0))=3),Topics!$C$8&amp;", ","")&amp;IF(AND(Topics!$C$9&lt;&gt;"",MAX(1,ROUND(N(Topics!$J$9),0))=3,MAX(1,ROUND(N(Topics!$M$9),0))=3),Topics!$C$9&amp;", ","")&amp;IF(AND(Topics!$C$10&lt;&gt;"",MAX(1,ROUND(N(Topics!$J$10),0))=3,MAX(1,ROUND(N(Topics!$M$10),0))=3),Topics!$C$10&amp;", ","")&amp;IF(AND(Topics!$C$11&lt;&gt;"",MAX(1,ROUND(N(Topics!$J$11),0))=3,MAX(1,ROUND(N(Topics!$M$11),0))=3),Topics!$C$11&amp;", ","")&amp;IF(AND(Topics!$C$12&lt;&gt;"",MAX(1,ROUND(N(Topics!$J$12),0))=3,MAX(1,ROUND(N(Topics!$M$12),0))=3),Topics!$C$12&amp;", ","")&amp;IF(AND(Topics!$C$13&lt;&gt;"",MAX(1,ROUND(N(Topics!$J$13),0))=3,MAX(1,ROUND(N(Topics!$M$13),0))=3),Topics!$C$13&amp;", ","")&amp;IF(AND(Topics!$C$14&lt;&gt;"",MAX(1,ROUND(N(Topics!$J$14),0))=3,MAX(1,ROUND(N(Topics!$M$14),0))=3),Topics!$C$14&amp;", ","")&amp;IF(AND(Topics!$C$15&lt;&gt;"",MAX(1,ROUND(N(Topics!$J$15),0))=3,MAX(1,ROUND(N(Topics!$M$15),0))=3),Topics!$C$15&amp;", ","")&amp;IF(AND(Topics!$C$16&lt;&gt;"",MAX(1,ROUND(N(Topics!$J$16),0))=3,MAX(1,ROUND(N(Topics!$M$16),0))=3),Topics!$C$16&amp;", ","")&amp;IF(AND(Topics!$C$17&lt;&gt;"",MAX(1,ROUND(N(Topics!$J$17),0))=3,MAX(1,ROUND(N(Topics!$M$17),0))=3),Topics!$C$17&amp;", ",""))-2),"")</f>
        <v/>
      </c>
      <c r="F10" s="37">
        <f>IFERROR(LEFT(IF(AND(Topics!$C$8&lt;&gt;"",MAX(1,ROUND(N(Topics!$J$8),0))=3,MAX(1,ROUND(N(Topics!$M$8),0))=4),Topics!$C$8&amp;", ","")&amp;IF(AND(Topics!$C$9&lt;&gt;"",MAX(1,ROUND(N(Topics!$J$9),0))=3,MAX(1,ROUND(N(Topics!$M$9),0))=4),Topics!$C$9&amp;", ","")&amp;IF(AND(Topics!$C$10&lt;&gt;"",MAX(1,ROUND(N(Topics!$J$10),0))=3,MAX(1,ROUND(N(Topics!$M$10),0))=4),Topics!$C$10&amp;", ","")&amp;IF(AND(Topics!$C$11&lt;&gt;"",MAX(1,ROUND(N(Topics!$J$11),0))=3,MAX(1,ROUND(N(Topics!$M$11),0))=4),Topics!$C$11&amp;", ","")&amp;IF(AND(Topics!$C$12&lt;&gt;"",MAX(1,ROUND(N(Topics!$J$12),0))=3,MAX(1,ROUND(N(Topics!$M$12),0))=4),Topics!$C$12&amp;", ","")&amp;IF(AND(Topics!$C$13&lt;&gt;"",MAX(1,ROUND(N(Topics!$J$13),0))=3,MAX(1,ROUND(N(Topics!$M$13),0))=4),Topics!$C$13&amp;", ","")&amp;IF(AND(Topics!$C$14&lt;&gt;"",MAX(1,ROUND(N(Topics!$J$14),0))=3,MAX(1,ROUND(N(Topics!$M$14),0))=4),Topics!$C$14&amp;", ","")&amp;IF(AND(Topics!$C$15&lt;&gt;"",MAX(1,ROUND(N(Topics!$J$15),0))=3,MAX(1,ROUND(N(Topics!$M$15),0))=4),Topics!$C$15&amp;", ","")&amp;IF(AND(Topics!$C$16&lt;&gt;"",MAX(1,ROUND(N(Topics!$J$16),0))=3,MAX(1,ROUND(N(Topics!$M$16),0))=4),Topics!$C$16&amp;", ","")&amp;IF(AND(Topics!$C$17&lt;&gt;"",MAX(1,ROUND(N(Topics!$J$17),0))=3,MAX(1,ROUND(N(Topics!$M$17),0))=4),Topics!$C$17&amp;", ",""),LEN(IF(AND(Topics!$C$8&lt;&gt;"",MAX(1,ROUND(N(Topics!$J$8),0))=3,MAX(1,ROUND(N(Topics!$M$8),0))=4),Topics!$C$8&amp;", ","")&amp;IF(AND(Topics!$C$9&lt;&gt;"",MAX(1,ROUND(N(Topics!$J$9),0))=3,MAX(1,ROUND(N(Topics!$M$9),0))=4),Topics!$C$9&amp;", ","")&amp;IF(AND(Topics!$C$10&lt;&gt;"",MAX(1,ROUND(N(Topics!$J$10),0))=3,MAX(1,ROUND(N(Topics!$M$10),0))=4),Topics!$C$10&amp;", ","")&amp;IF(AND(Topics!$C$11&lt;&gt;"",MAX(1,ROUND(N(Topics!$J$11),0))=3,MAX(1,ROUND(N(Topics!$M$11),0))=4),Topics!$C$11&amp;", ","")&amp;IF(AND(Topics!$C$12&lt;&gt;"",MAX(1,ROUND(N(Topics!$J$12),0))=3,MAX(1,ROUND(N(Topics!$M$12),0))=4),Topics!$C$12&amp;", ","")&amp;IF(AND(Topics!$C$13&lt;&gt;"",MAX(1,ROUND(N(Topics!$J$13),0))=3,MAX(1,ROUND(N(Topics!$M$13),0))=4),Topics!$C$13&amp;", ","")&amp;IF(AND(Topics!$C$14&lt;&gt;"",MAX(1,ROUND(N(Topics!$J$14),0))=3,MAX(1,ROUND(N(Topics!$M$14),0))=4),Topics!$C$14&amp;", ","")&amp;IF(AND(Topics!$C$15&lt;&gt;"",MAX(1,ROUND(N(Topics!$J$15),0))=3,MAX(1,ROUND(N(Topics!$M$15),0))=4),Topics!$C$15&amp;", ","")&amp;IF(AND(Topics!$C$16&lt;&gt;"",MAX(1,ROUND(N(Topics!$J$16),0))=3,MAX(1,ROUND(N(Topics!$M$16),0))=4),Topics!$C$16&amp;", ","")&amp;IF(AND(Topics!$C$17&lt;&gt;"",MAX(1,ROUND(N(Topics!$J$17),0))=3,MAX(1,ROUND(N(Topics!$M$17),0))=4),Topics!$C$17&amp;", ",""))-2),"")</f>
        <v/>
      </c>
      <c r="G10" s="37">
        <f>IFERROR(LEFT(IF(AND(Topics!$C$8&lt;&gt;"",MAX(1,ROUND(N(Topics!$J$8),0))=3,MAX(1,ROUND(N(Topics!$M$8),0))=5),Topics!$C$8&amp;", ","")&amp;IF(AND(Topics!$C$9&lt;&gt;"",MAX(1,ROUND(N(Topics!$J$9),0))=3,MAX(1,ROUND(N(Topics!$M$9),0))=5),Topics!$C$9&amp;", ","")&amp;IF(AND(Topics!$C$10&lt;&gt;"",MAX(1,ROUND(N(Topics!$J$10),0))=3,MAX(1,ROUND(N(Topics!$M$10),0))=5),Topics!$C$10&amp;", ","")&amp;IF(AND(Topics!$C$11&lt;&gt;"",MAX(1,ROUND(N(Topics!$J$11),0))=3,MAX(1,ROUND(N(Topics!$M$11),0))=5),Topics!$C$11&amp;", ","")&amp;IF(AND(Topics!$C$12&lt;&gt;"",MAX(1,ROUND(N(Topics!$J$12),0))=3,MAX(1,ROUND(N(Topics!$M$12),0))=5),Topics!$C$12&amp;", ","")&amp;IF(AND(Topics!$C$13&lt;&gt;"",MAX(1,ROUND(N(Topics!$J$13),0))=3,MAX(1,ROUND(N(Topics!$M$13),0))=5),Topics!$C$13&amp;", ","")&amp;IF(AND(Topics!$C$14&lt;&gt;"",MAX(1,ROUND(N(Topics!$J$14),0))=3,MAX(1,ROUND(N(Topics!$M$14),0))=5),Topics!$C$14&amp;", ","")&amp;IF(AND(Topics!$C$15&lt;&gt;"",MAX(1,ROUND(N(Topics!$J$15),0))=3,MAX(1,ROUND(N(Topics!$M$15),0))=5),Topics!$C$15&amp;", ","")&amp;IF(AND(Topics!$C$16&lt;&gt;"",MAX(1,ROUND(N(Topics!$J$16),0))=3,MAX(1,ROUND(N(Topics!$M$16),0))=5),Topics!$C$16&amp;", ","")&amp;IF(AND(Topics!$C$17&lt;&gt;"",MAX(1,ROUND(N(Topics!$J$17),0))=3,MAX(1,ROUND(N(Topics!$M$17),0))=5),Topics!$C$17&amp;", ",""),LEN(IF(AND(Topics!$C$8&lt;&gt;"",MAX(1,ROUND(N(Topics!$J$8),0))=3,MAX(1,ROUND(N(Topics!$M$8),0))=5),Topics!$C$8&amp;", ","")&amp;IF(AND(Topics!$C$9&lt;&gt;"",MAX(1,ROUND(N(Topics!$J$9),0))=3,MAX(1,ROUND(N(Topics!$M$9),0))=5),Topics!$C$9&amp;", ","")&amp;IF(AND(Topics!$C$10&lt;&gt;"",MAX(1,ROUND(N(Topics!$J$10),0))=3,MAX(1,ROUND(N(Topics!$M$10),0))=5),Topics!$C$10&amp;", ","")&amp;IF(AND(Topics!$C$11&lt;&gt;"",MAX(1,ROUND(N(Topics!$J$11),0))=3,MAX(1,ROUND(N(Topics!$M$11),0))=5),Topics!$C$11&amp;", ","")&amp;IF(AND(Topics!$C$12&lt;&gt;"",MAX(1,ROUND(N(Topics!$J$12),0))=3,MAX(1,ROUND(N(Topics!$M$12),0))=5),Topics!$C$12&amp;", ","")&amp;IF(AND(Topics!$C$13&lt;&gt;"",MAX(1,ROUND(N(Topics!$J$13),0))=3,MAX(1,ROUND(N(Topics!$M$13),0))=5),Topics!$C$13&amp;", ","")&amp;IF(AND(Topics!$C$14&lt;&gt;"",MAX(1,ROUND(N(Topics!$J$14),0))=3,MAX(1,ROUND(N(Topics!$M$14),0))=5),Topics!$C$14&amp;", ","")&amp;IF(AND(Topics!$C$15&lt;&gt;"",MAX(1,ROUND(N(Topics!$J$15),0))=3,MAX(1,ROUND(N(Topics!$M$15),0))=5),Topics!$C$15&amp;", ","")&amp;IF(AND(Topics!$C$16&lt;&gt;"",MAX(1,ROUND(N(Topics!$J$16),0))=3,MAX(1,ROUND(N(Topics!$M$16),0))=5),Topics!$C$16&amp;", ","")&amp;IF(AND(Topics!$C$17&lt;&gt;"",MAX(1,ROUND(N(Topics!$J$17),0))=3,MAX(1,ROUND(N(Topics!$M$17),0))=5),Topics!$C$17&amp;", ",""))-2),"")</f>
        <v/>
      </c>
    </row>
    <row r="11" ht="48" customHeight="1">
      <c r="B11" s="36" t="n">
        <v>2</v>
      </c>
      <c r="C11" s="37">
        <f>IFERROR(LEFT(IF(AND(Topics!$C$8&lt;&gt;"",MAX(1,ROUND(N(Topics!$J$8),0))=2,MAX(1,ROUND(N(Topics!$M$8),0))=1),Topics!$C$8&amp;", ","")&amp;IF(AND(Topics!$C$9&lt;&gt;"",MAX(1,ROUND(N(Topics!$J$9),0))=2,MAX(1,ROUND(N(Topics!$M$9),0))=1),Topics!$C$9&amp;", ","")&amp;IF(AND(Topics!$C$10&lt;&gt;"",MAX(1,ROUND(N(Topics!$J$10),0))=2,MAX(1,ROUND(N(Topics!$M$10),0))=1),Topics!$C$10&amp;", ","")&amp;IF(AND(Topics!$C$11&lt;&gt;"",MAX(1,ROUND(N(Topics!$J$11),0))=2,MAX(1,ROUND(N(Topics!$M$11),0))=1),Topics!$C$11&amp;", ","")&amp;IF(AND(Topics!$C$12&lt;&gt;"",MAX(1,ROUND(N(Topics!$J$12),0))=2,MAX(1,ROUND(N(Topics!$M$12),0))=1),Topics!$C$12&amp;", ","")&amp;IF(AND(Topics!$C$13&lt;&gt;"",MAX(1,ROUND(N(Topics!$J$13),0))=2,MAX(1,ROUND(N(Topics!$M$13),0))=1),Topics!$C$13&amp;", ","")&amp;IF(AND(Topics!$C$14&lt;&gt;"",MAX(1,ROUND(N(Topics!$J$14),0))=2,MAX(1,ROUND(N(Topics!$M$14),0))=1),Topics!$C$14&amp;", ","")&amp;IF(AND(Topics!$C$15&lt;&gt;"",MAX(1,ROUND(N(Topics!$J$15),0))=2,MAX(1,ROUND(N(Topics!$M$15),0))=1),Topics!$C$15&amp;", ","")&amp;IF(AND(Topics!$C$16&lt;&gt;"",MAX(1,ROUND(N(Topics!$J$16),0))=2,MAX(1,ROUND(N(Topics!$M$16),0))=1),Topics!$C$16&amp;", ","")&amp;IF(AND(Topics!$C$17&lt;&gt;"",MAX(1,ROUND(N(Topics!$J$17),0))=2,MAX(1,ROUND(N(Topics!$M$17),0))=1),Topics!$C$17&amp;", ",""),LEN(IF(AND(Topics!$C$8&lt;&gt;"",MAX(1,ROUND(N(Topics!$J$8),0))=2,MAX(1,ROUND(N(Topics!$M$8),0))=1),Topics!$C$8&amp;", ","")&amp;IF(AND(Topics!$C$9&lt;&gt;"",MAX(1,ROUND(N(Topics!$J$9),0))=2,MAX(1,ROUND(N(Topics!$M$9),0))=1),Topics!$C$9&amp;", ","")&amp;IF(AND(Topics!$C$10&lt;&gt;"",MAX(1,ROUND(N(Topics!$J$10),0))=2,MAX(1,ROUND(N(Topics!$M$10),0))=1),Topics!$C$10&amp;", ","")&amp;IF(AND(Topics!$C$11&lt;&gt;"",MAX(1,ROUND(N(Topics!$J$11),0))=2,MAX(1,ROUND(N(Topics!$M$11),0))=1),Topics!$C$11&amp;", ","")&amp;IF(AND(Topics!$C$12&lt;&gt;"",MAX(1,ROUND(N(Topics!$J$12),0))=2,MAX(1,ROUND(N(Topics!$M$12),0))=1),Topics!$C$12&amp;", ","")&amp;IF(AND(Topics!$C$13&lt;&gt;"",MAX(1,ROUND(N(Topics!$J$13),0))=2,MAX(1,ROUND(N(Topics!$M$13),0))=1),Topics!$C$13&amp;", ","")&amp;IF(AND(Topics!$C$14&lt;&gt;"",MAX(1,ROUND(N(Topics!$J$14),0))=2,MAX(1,ROUND(N(Topics!$M$14),0))=1),Topics!$C$14&amp;", ","")&amp;IF(AND(Topics!$C$15&lt;&gt;"",MAX(1,ROUND(N(Topics!$J$15),0))=2,MAX(1,ROUND(N(Topics!$M$15),0))=1),Topics!$C$15&amp;", ","")&amp;IF(AND(Topics!$C$16&lt;&gt;"",MAX(1,ROUND(N(Topics!$J$16),0))=2,MAX(1,ROUND(N(Topics!$M$16),0))=1),Topics!$C$16&amp;", ","")&amp;IF(AND(Topics!$C$17&lt;&gt;"",MAX(1,ROUND(N(Topics!$J$17),0))=2,MAX(1,ROUND(N(Topics!$M$17),0))=1),Topics!$C$17&amp;", ",""))-2),"")</f>
        <v/>
      </c>
      <c r="D11" s="37">
        <f>IFERROR(LEFT(IF(AND(Topics!$C$8&lt;&gt;"",MAX(1,ROUND(N(Topics!$J$8),0))=2,MAX(1,ROUND(N(Topics!$M$8),0))=2),Topics!$C$8&amp;", ","")&amp;IF(AND(Topics!$C$9&lt;&gt;"",MAX(1,ROUND(N(Topics!$J$9),0))=2,MAX(1,ROUND(N(Topics!$M$9),0))=2),Topics!$C$9&amp;", ","")&amp;IF(AND(Topics!$C$10&lt;&gt;"",MAX(1,ROUND(N(Topics!$J$10),0))=2,MAX(1,ROUND(N(Topics!$M$10),0))=2),Topics!$C$10&amp;", ","")&amp;IF(AND(Topics!$C$11&lt;&gt;"",MAX(1,ROUND(N(Topics!$J$11),0))=2,MAX(1,ROUND(N(Topics!$M$11),0))=2),Topics!$C$11&amp;", ","")&amp;IF(AND(Topics!$C$12&lt;&gt;"",MAX(1,ROUND(N(Topics!$J$12),0))=2,MAX(1,ROUND(N(Topics!$M$12),0))=2),Topics!$C$12&amp;", ","")&amp;IF(AND(Topics!$C$13&lt;&gt;"",MAX(1,ROUND(N(Topics!$J$13),0))=2,MAX(1,ROUND(N(Topics!$M$13),0))=2),Topics!$C$13&amp;", ","")&amp;IF(AND(Topics!$C$14&lt;&gt;"",MAX(1,ROUND(N(Topics!$J$14),0))=2,MAX(1,ROUND(N(Topics!$M$14),0))=2),Topics!$C$14&amp;", ","")&amp;IF(AND(Topics!$C$15&lt;&gt;"",MAX(1,ROUND(N(Topics!$J$15),0))=2,MAX(1,ROUND(N(Topics!$M$15),0))=2),Topics!$C$15&amp;", ","")&amp;IF(AND(Topics!$C$16&lt;&gt;"",MAX(1,ROUND(N(Topics!$J$16),0))=2,MAX(1,ROUND(N(Topics!$M$16),0))=2),Topics!$C$16&amp;", ","")&amp;IF(AND(Topics!$C$17&lt;&gt;"",MAX(1,ROUND(N(Topics!$J$17),0))=2,MAX(1,ROUND(N(Topics!$M$17),0))=2),Topics!$C$17&amp;", ",""),LEN(IF(AND(Topics!$C$8&lt;&gt;"",MAX(1,ROUND(N(Topics!$J$8),0))=2,MAX(1,ROUND(N(Topics!$M$8),0))=2),Topics!$C$8&amp;", ","")&amp;IF(AND(Topics!$C$9&lt;&gt;"",MAX(1,ROUND(N(Topics!$J$9),0))=2,MAX(1,ROUND(N(Topics!$M$9),0))=2),Topics!$C$9&amp;", ","")&amp;IF(AND(Topics!$C$10&lt;&gt;"",MAX(1,ROUND(N(Topics!$J$10),0))=2,MAX(1,ROUND(N(Topics!$M$10),0))=2),Topics!$C$10&amp;", ","")&amp;IF(AND(Topics!$C$11&lt;&gt;"",MAX(1,ROUND(N(Topics!$J$11),0))=2,MAX(1,ROUND(N(Topics!$M$11),0))=2),Topics!$C$11&amp;", ","")&amp;IF(AND(Topics!$C$12&lt;&gt;"",MAX(1,ROUND(N(Topics!$J$12),0))=2,MAX(1,ROUND(N(Topics!$M$12),0))=2),Topics!$C$12&amp;", ","")&amp;IF(AND(Topics!$C$13&lt;&gt;"",MAX(1,ROUND(N(Topics!$J$13),0))=2,MAX(1,ROUND(N(Topics!$M$13),0))=2),Topics!$C$13&amp;", ","")&amp;IF(AND(Topics!$C$14&lt;&gt;"",MAX(1,ROUND(N(Topics!$J$14),0))=2,MAX(1,ROUND(N(Topics!$M$14),0))=2),Topics!$C$14&amp;", ","")&amp;IF(AND(Topics!$C$15&lt;&gt;"",MAX(1,ROUND(N(Topics!$J$15),0))=2,MAX(1,ROUND(N(Topics!$M$15),0))=2),Topics!$C$15&amp;", ","")&amp;IF(AND(Topics!$C$16&lt;&gt;"",MAX(1,ROUND(N(Topics!$J$16),0))=2,MAX(1,ROUND(N(Topics!$M$16),0))=2),Topics!$C$16&amp;", ","")&amp;IF(AND(Topics!$C$17&lt;&gt;"",MAX(1,ROUND(N(Topics!$J$17),0))=2,MAX(1,ROUND(N(Topics!$M$17),0))=2),Topics!$C$17&amp;", ",""))-2),"")</f>
        <v/>
      </c>
      <c r="E11" s="37">
        <f>IFERROR(LEFT(IF(AND(Topics!$C$8&lt;&gt;"",MAX(1,ROUND(N(Topics!$J$8),0))=2,MAX(1,ROUND(N(Topics!$M$8),0))=3),Topics!$C$8&amp;", ","")&amp;IF(AND(Topics!$C$9&lt;&gt;"",MAX(1,ROUND(N(Topics!$J$9),0))=2,MAX(1,ROUND(N(Topics!$M$9),0))=3),Topics!$C$9&amp;", ","")&amp;IF(AND(Topics!$C$10&lt;&gt;"",MAX(1,ROUND(N(Topics!$J$10),0))=2,MAX(1,ROUND(N(Topics!$M$10),0))=3),Topics!$C$10&amp;", ","")&amp;IF(AND(Topics!$C$11&lt;&gt;"",MAX(1,ROUND(N(Topics!$J$11),0))=2,MAX(1,ROUND(N(Topics!$M$11),0))=3),Topics!$C$11&amp;", ","")&amp;IF(AND(Topics!$C$12&lt;&gt;"",MAX(1,ROUND(N(Topics!$J$12),0))=2,MAX(1,ROUND(N(Topics!$M$12),0))=3),Topics!$C$12&amp;", ","")&amp;IF(AND(Topics!$C$13&lt;&gt;"",MAX(1,ROUND(N(Topics!$J$13),0))=2,MAX(1,ROUND(N(Topics!$M$13),0))=3),Topics!$C$13&amp;", ","")&amp;IF(AND(Topics!$C$14&lt;&gt;"",MAX(1,ROUND(N(Topics!$J$14),0))=2,MAX(1,ROUND(N(Topics!$M$14),0))=3),Topics!$C$14&amp;", ","")&amp;IF(AND(Topics!$C$15&lt;&gt;"",MAX(1,ROUND(N(Topics!$J$15),0))=2,MAX(1,ROUND(N(Topics!$M$15),0))=3),Topics!$C$15&amp;", ","")&amp;IF(AND(Topics!$C$16&lt;&gt;"",MAX(1,ROUND(N(Topics!$J$16),0))=2,MAX(1,ROUND(N(Topics!$M$16),0))=3),Topics!$C$16&amp;", ","")&amp;IF(AND(Topics!$C$17&lt;&gt;"",MAX(1,ROUND(N(Topics!$J$17),0))=2,MAX(1,ROUND(N(Topics!$M$17),0))=3),Topics!$C$17&amp;", ",""),LEN(IF(AND(Topics!$C$8&lt;&gt;"",MAX(1,ROUND(N(Topics!$J$8),0))=2,MAX(1,ROUND(N(Topics!$M$8),0))=3),Topics!$C$8&amp;", ","")&amp;IF(AND(Topics!$C$9&lt;&gt;"",MAX(1,ROUND(N(Topics!$J$9),0))=2,MAX(1,ROUND(N(Topics!$M$9),0))=3),Topics!$C$9&amp;", ","")&amp;IF(AND(Topics!$C$10&lt;&gt;"",MAX(1,ROUND(N(Topics!$J$10),0))=2,MAX(1,ROUND(N(Topics!$M$10),0))=3),Topics!$C$10&amp;", ","")&amp;IF(AND(Topics!$C$11&lt;&gt;"",MAX(1,ROUND(N(Topics!$J$11),0))=2,MAX(1,ROUND(N(Topics!$M$11),0))=3),Topics!$C$11&amp;", ","")&amp;IF(AND(Topics!$C$12&lt;&gt;"",MAX(1,ROUND(N(Topics!$J$12),0))=2,MAX(1,ROUND(N(Topics!$M$12),0))=3),Topics!$C$12&amp;", ","")&amp;IF(AND(Topics!$C$13&lt;&gt;"",MAX(1,ROUND(N(Topics!$J$13),0))=2,MAX(1,ROUND(N(Topics!$M$13),0))=3),Topics!$C$13&amp;", ","")&amp;IF(AND(Topics!$C$14&lt;&gt;"",MAX(1,ROUND(N(Topics!$J$14),0))=2,MAX(1,ROUND(N(Topics!$M$14),0))=3),Topics!$C$14&amp;", ","")&amp;IF(AND(Topics!$C$15&lt;&gt;"",MAX(1,ROUND(N(Topics!$J$15),0))=2,MAX(1,ROUND(N(Topics!$M$15),0))=3),Topics!$C$15&amp;", ","")&amp;IF(AND(Topics!$C$16&lt;&gt;"",MAX(1,ROUND(N(Topics!$J$16),0))=2,MAX(1,ROUND(N(Topics!$M$16),0))=3),Topics!$C$16&amp;", ","")&amp;IF(AND(Topics!$C$17&lt;&gt;"",MAX(1,ROUND(N(Topics!$J$17),0))=2,MAX(1,ROUND(N(Topics!$M$17),0))=3),Topics!$C$17&amp;", ",""))-2),"")</f>
        <v/>
      </c>
      <c r="F11" s="37">
        <f>IFERROR(LEFT(IF(AND(Topics!$C$8&lt;&gt;"",MAX(1,ROUND(N(Topics!$J$8),0))=2,MAX(1,ROUND(N(Topics!$M$8),0))=4),Topics!$C$8&amp;", ","")&amp;IF(AND(Topics!$C$9&lt;&gt;"",MAX(1,ROUND(N(Topics!$J$9),0))=2,MAX(1,ROUND(N(Topics!$M$9),0))=4),Topics!$C$9&amp;", ","")&amp;IF(AND(Topics!$C$10&lt;&gt;"",MAX(1,ROUND(N(Topics!$J$10),0))=2,MAX(1,ROUND(N(Topics!$M$10),0))=4),Topics!$C$10&amp;", ","")&amp;IF(AND(Topics!$C$11&lt;&gt;"",MAX(1,ROUND(N(Topics!$J$11),0))=2,MAX(1,ROUND(N(Topics!$M$11),0))=4),Topics!$C$11&amp;", ","")&amp;IF(AND(Topics!$C$12&lt;&gt;"",MAX(1,ROUND(N(Topics!$J$12),0))=2,MAX(1,ROUND(N(Topics!$M$12),0))=4),Topics!$C$12&amp;", ","")&amp;IF(AND(Topics!$C$13&lt;&gt;"",MAX(1,ROUND(N(Topics!$J$13),0))=2,MAX(1,ROUND(N(Topics!$M$13),0))=4),Topics!$C$13&amp;", ","")&amp;IF(AND(Topics!$C$14&lt;&gt;"",MAX(1,ROUND(N(Topics!$J$14),0))=2,MAX(1,ROUND(N(Topics!$M$14),0))=4),Topics!$C$14&amp;", ","")&amp;IF(AND(Topics!$C$15&lt;&gt;"",MAX(1,ROUND(N(Topics!$J$15),0))=2,MAX(1,ROUND(N(Topics!$M$15),0))=4),Topics!$C$15&amp;", ","")&amp;IF(AND(Topics!$C$16&lt;&gt;"",MAX(1,ROUND(N(Topics!$J$16),0))=2,MAX(1,ROUND(N(Topics!$M$16),0))=4),Topics!$C$16&amp;", ","")&amp;IF(AND(Topics!$C$17&lt;&gt;"",MAX(1,ROUND(N(Topics!$J$17),0))=2,MAX(1,ROUND(N(Topics!$M$17),0))=4),Topics!$C$17&amp;", ",""),LEN(IF(AND(Topics!$C$8&lt;&gt;"",MAX(1,ROUND(N(Topics!$J$8),0))=2,MAX(1,ROUND(N(Topics!$M$8),0))=4),Topics!$C$8&amp;", ","")&amp;IF(AND(Topics!$C$9&lt;&gt;"",MAX(1,ROUND(N(Topics!$J$9),0))=2,MAX(1,ROUND(N(Topics!$M$9),0))=4),Topics!$C$9&amp;", ","")&amp;IF(AND(Topics!$C$10&lt;&gt;"",MAX(1,ROUND(N(Topics!$J$10),0))=2,MAX(1,ROUND(N(Topics!$M$10),0))=4),Topics!$C$10&amp;", ","")&amp;IF(AND(Topics!$C$11&lt;&gt;"",MAX(1,ROUND(N(Topics!$J$11),0))=2,MAX(1,ROUND(N(Topics!$M$11),0))=4),Topics!$C$11&amp;", ","")&amp;IF(AND(Topics!$C$12&lt;&gt;"",MAX(1,ROUND(N(Topics!$J$12),0))=2,MAX(1,ROUND(N(Topics!$M$12),0))=4),Topics!$C$12&amp;", ","")&amp;IF(AND(Topics!$C$13&lt;&gt;"",MAX(1,ROUND(N(Topics!$J$13),0))=2,MAX(1,ROUND(N(Topics!$M$13),0))=4),Topics!$C$13&amp;", ","")&amp;IF(AND(Topics!$C$14&lt;&gt;"",MAX(1,ROUND(N(Topics!$J$14),0))=2,MAX(1,ROUND(N(Topics!$M$14),0))=4),Topics!$C$14&amp;", ","")&amp;IF(AND(Topics!$C$15&lt;&gt;"",MAX(1,ROUND(N(Topics!$J$15),0))=2,MAX(1,ROUND(N(Topics!$M$15),0))=4),Topics!$C$15&amp;", ","")&amp;IF(AND(Topics!$C$16&lt;&gt;"",MAX(1,ROUND(N(Topics!$J$16),0))=2,MAX(1,ROUND(N(Topics!$M$16),0))=4),Topics!$C$16&amp;", ","")&amp;IF(AND(Topics!$C$17&lt;&gt;"",MAX(1,ROUND(N(Topics!$J$17),0))=2,MAX(1,ROUND(N(Topics!$M$17),0))=4),Topics!$C$17&amp;", ",""))-2),"")</f>
        <v/>
      </c>
      <c r="G11" s="37">
        <f>IFERROR(LEFT(IF(AND(Topics!$C$8&lt;&gt;"",MAX(1,ROUND(N(Topics!$J$8),0))=2,MAX(1,ROUND(N(Topics!$M$8),0))=5),Topics!$C$8&amp;", ","")&amp;IF(AND(Topics!$C$9&lt;&gt;"",MAX(1,ROUND(N(Topics!$J$9),0))=2,MAX(1,ROUND(N(Topics!$M$9),0))=5),Topics!$C$9&amp;", ","")&amp;IF(AND(Topics!$C$10&lt;&gt;"",MAX(1,ROUND(N(Topics!$J$10),0))=2,MAX(1,ROUND(N(Topics!$M$10),0))=5),Topics!$C$10&amp;", ","")&amp;IF(AND(Topics!$C$11&lt;&gt;"",MAX(1,ROUND(N(Topics!$J$11),0))=2,MAX(1,ROUND(N(Topics!$M$11),0))=5),Topics!$C$11&amp;", ","")&amp;IF(AND(Topics!$C$12&lt;&gt;"",MAX(1,ROUND(N(Topics!$J$12),0))=2,MAX(1,ROUND(N(Topics!$M$12),0))=5),Topics!$C$12&amp;", ","")&amp;IF(AND(Topics!$C$13&lt;&gt;"",MAX(1,ROUND(N(Topics!$J$13),0))=2,MAX(1,ROUND(N(Topics!$M$13),0))=5),Topics!$C$13&amp;", ","")&amp;IF(AND(Topics!$C$14&lt;&gt;"",MAX(1,ROUND(N(Topics!$J$14),0))=2,MAX(1,ROUND(N(Topics!$M$14),0))=5),Topics!$C$14&amp;", ","")&amp;IF(AND(Topics!$C$15&lt;&gt;"",MAX(1,ROUND(N(Topics!$J$15),0))=2,MAX(1,ROUND(N(Topics!$M$15),0))=5),Topics!$C$15&amp;", ","")&amp;IF(AND(Topics!$C$16&lt;&gt;"",MAX(1,ROUND(N(Topics!$J$16),0))=2,MAX(1,ROUND(N(Topics!$M$16),0))=5),Topics!$C$16&amp;", ","")&amp;IF(AND(Topics!$C$17&lt;&gt;"",MAX(1,ROUND(N(Topics!$J$17),0))=2,MAX(1,ROUND(N(Topics!$M$17),0))=5),Topics!$C$17&amp;", ",""),LEN(IF(AND(Topics!$C$8&lt;&gt;"",MAX(1,ROUND(N(Topics!$J$8),0))=2,MAX(1,ROUND(N(Topics!$M$8),0))=5),Topics!$C$8&amp;", ","")&amp;IF(AND(Topics!$C$9&lt;&gt;"",MAX(1,ROUND(N(Topics!$J$9),0))=2,MAX(1,ROUND(N(Topics!$M$9),0))=5),Topics!$C$9&amp;", ","")&amp;IF(AND(Topics!$C$10&lt;&gt;"",MAX(1,ROUND(N(Topics!$J$10),0))=2,MAX(1,ROUND(N(Topics!$M$10),0))=5),Topics!$C$10&amp;", ","")&amp;IF(AND(Topics!$C$11&lt;&gt;"",MAX(1,ROUND(N(Topics!$J$11),0))=2,MAX(1,ROUND(N(Topics!$M$11),0))=5),Topics!$C$11&amp;", ","")&amp;IF(AND(Topics!$C$12&lt;&gt;"",MAX(1,ROUND(N(Topics!$J$12),0))=2,MAX(1,ROUND(N(Topics!$M$12),0))=5),Topics!$C$12&amp;", ","")&amp;IF(AND(Topics!$C$13&lt;&gt;"",MAX(1,ROUND(N(Topics!$J$13),0))=2,MAX(1,ROUND(N(Topics!$M$13),0))=5),Topics!$C$13&amp;", ","")&amp;IF(AND(Topics!$C$14&lt;&gt;"",MAX(1,ROUND(N(Topics!$J$14),0))=2,MAX(1,ROUND(N(Topics!$M$14),0))=5),Topics!$C$14&amp;", ","")&amp;IF(AND(Topics!$C$15&lt;&gt;"",MAX(1,ROUND(N(Topics!$J$15),0))=2,MAX(1,ROUND(N(Topics!$M$15),0))=5),Topics!$C$15&amp;", ","")&amp;IF(AND(Topics!$C$16&lt;&gt;"",MAX(1,ROUND(N(Topics!$J$16),0))=2,MAX(1,ROUND(N(Topics!$M$16),0))=5),Topics!$C$16&amp;", ","")&amp;IF(AND(Topics!$C$17&lt;&gt;"",MAX(1,ROUND(N(Topics!$J$17),0))=2,MAX(1,ROUND(N(Topics!$M$17),0))=5),Topics!$C$17&amp;", ",""))-2),"")</f>
        <v/>
      </c>
    </row>
    <row r="12" ht="48" customHeight="1">
      <c r="B12" s="36" t="n">
        <v>1</v>
      </c>
      <c r="C12" s="37">
        <f>IFERROR(LEFT(IF(AND(Topics!$C$8&lt;&gt;"",MAX(1,ROUND(N(Topics!$J$8),0))=1,MAX(1,ROUND(N(Topics!$M$8),0))=1),Topics!$C$8&amp;", ","")&amp;IF(AND(Topics!$C$9&lt;&gt;"",MAX(1,ROUND(N(Topics!$J$9),0))=1,MAX(1,ROUND(N(Topics!$M$9),0))=1),Topics!$C$9&amp;", ","")&amp;IF(AND(Topics!$C$10&lt;&gt;"",MAX(1,ROUND(N(Topics!$J$10),0))=1,MAX(1,ROUND(N(Topics!$M$10),0))=1),Topics!$C$10&amp;", ","")&amp;IF(AND(Topics!$C$11&lt;&gt;"",MAX(1,ROUND(N(Topics!$J$11),0))=1,MAX(1,ROUND(N(Topics!$M$11),0))=1),Topics!$C$11&amp;", ","")&amp;IF(AND(Topics!$C$12&lt;&gt;"",MAX(1,ROUND(N(Topics!$J$12),0))=1,MAX(1,ROUND(N(Topics!$M$12),0))=1),Topics!$C$12&amp;", ","")&amp;IF(AND(Topics!$C$13&lt;&gt;"",MAX(1,ROUND(N(Topics!$J$13),0))=1,MAX(1,ROUND(N(Topics!$M$13),0))=1),Topics!$C$13&amp;", ","")&amp;IF(AND(Topics!$C$14&lt;&gt;"",MAX(1,ROUND(N(Topics!$J$14),0))=1,MAX(1,ROUND(N(Topics!$M$14),0))=1),Topics!$C$14&amp;", ","")&amp;IF(AND(Topics!$C$15&lt;&gt;"",MAX(1,ROUND(N(Topics!$J$15),0))=1,MAX(1,ROUND(N(Topics!$M$15),0))=1),Topics!$C$15&amp;", ","")&amp;IF(AND(Topics!$C$16&lt;&gt;"",MAX(1,ROUND(N(Topics!$J$16),0))=1,MAX(1,ROUND(N(Topics!$M$16),0))=1),Topics!$C$16&amp;", ","")&amp;IF(AND(Topics!$C$17&lt;&gt;"",MAX(1,ROUND(N(Topics!$J$17),0))=1,MAX(1,ROUND(N(Topics!$M$17),0))=1),Topics!$C$17&amp;", ",""),LEN(IF(AND(Topics!$C$8&lt;&gt;"",MAX(1,ROUND(N(Topics!$J$8),0))=1,MAX(1,ROUND(N(Topics!$M$8),0))=1),Topics!$C$8&amp;", ","")&amp;IF(AND(Topics!$C$9&lt;&gt;"",MAX(1,ROUND(N(Topics!$J$9),0))=1,MAX(1,ROUND(N(Topics!$M$9),0))=1),Topics!$C$9&amp;", ","")&amp;IF(AND(Topics!$C$10&lt;&gt;"",MAX(1,ROUND(N(Topics!$J$10),0))=1,MAX(1,ROUND(N(Topics!$M$10),0))=1),Topics!$C$10&amp;", ","")&amp;IF(AND(Topics!$C$11&lt;&gt;"",MAX(1,ROUND(N(Topics!$J$11),0))=1,MAX(1,ROUND(N(Topics!$M$11),0))=1),Topics!$C$11&amp;", ","")&amp;IF(AND(Topics!$C$12&lt;&gt;"",MAX(1,ROUND(N(Topics!$J$12),0))=1,MAX(1,ROUND(N(Topics!$M$12),0))=1),Topics!$C$12&amp;", ","")&amp;IF(AND(Topics!$C$13&lt;&gt;"",MAX(1,ROUND(N(Topics!$J$13),0))=1,MAX(1,ROUND(N(Topics!$M$13),0))=1),Topics!$C$13&amp;", ","")&amp;IF(AND(Topics!$C$14&lt;&gt;"",MAX(1,ROUND(N(Topics!$J$14),0))=1,MAX(1,ROUND(N(Topics!$M$14),0))=1),Topics!$C$14&amp;", ","")&amp;IF(AND(Topics!$C$15&lt;&gt;"",MAX(1,ROUND(N(Topics!$J$15),0))=1,MAX(1,ROUND(N(Topics!$M$15),0))=1),Topics!$C$15&amp;", ","")&amp;IF(AND(Topics!$C$16&lt;&gt;"",MAX(1,ROUND(N(Topics!$J$16),0))=1,MAX(1,ROUND(N(Topics!$M$16),0))=1),Topics!$C$16&amp;", ","")&amp;IF(AND(Topics!$C$17&lt;&gt;"",MAX(1,ROUND(N(Topics!$J$17),0))=1,MAX(1,ROUND(N(Topics!$M$17),0))=1),Topics!$C$17&amp;", ",""))-2),"")</f>
        <v/>
      </c>
      <c r="D12" s="37">
        <f>IFERROR(LEFT(IF(AND(Topics!$C$8&lt;&gt;"",MAX(1,ROUND(N(Topics!$J$8),0))=1,MAX(1,ROUND(N(Topics!$M$8),0))=2),Topics!$C$8&amp;", ","")&amp;IF(AND(Topics!$C$9&lt;&gt;"",MAX(1,ROUND(N(Topics!$J$9),0))=1,MAX(1,ROUND(N(Topics!$M$9),0))=2),Topics!$C$9&amp;", ","")&amp;IF(AND(Topics!$C$10&lt;&gt;"",MAX(1,ROUND(N(Topics!$J$10),0))=1,MAX(1,ROUND(N(Topics!$M$10),0))=2),Topics!$C$10&amp;", ","")&amp;IF(AND(Topics!$C$11&lt;&gt;"",MAX(1,ROUND(N(Topics!$J$11),0))=1,MAX(1,ROUND(N(Topics!$M$11),0))=2),Topics!$C$11&amp;", ","")&amp;IF(AND(Topics!$C$12&lt;&gt;"",MAX(1,ROUND(N(Topics!$J$12),0))=1,MAX(1,ROUND(N(Topics!$M$12),0))=2),Topics!$C$12&amp;", ","")&amp;IF(AND(Topics!$C$13&lt;&gt;"",MAX(1,ROUND(N(Topics!$J$13),0))=1,MAX(1,ROUND(N(Topics!$M$13),0))=2),Topics!$C$13&amp;", ","")&amp;IF(AND(Topics!$C$14&lt;&gt;"",MAX(1,ROUND(N(Topics!$J$14),0))=1,MAX(1,ROUND(N(Topics!$M$14),0))=2),Topics!$C$14&amp;", ","")&amp;IF(AND(Topics!$C$15&lt;&gt;"",MAX(1,ROUND(N(Topics!$J$15),0))=1,MAX(1,ROUND(N(Topics!$M$15),0))=2),Topics!$C$15&amp;", ","")&amp;IF(AND(Topics!$C$16&lt;&gt;"",MAX(1,ROUND(N(Topics!$J$16),0))=1,MAX(1,ROUND(N(Topics!$M$16),0))=2),Topics!$C$16&amp;", ","")&amp;IF(AND(Topics!$C$17&lt;&gt;"",MAX(1,ROUND(N(Topics!$J$17),0))=1,MAX(1,ROUND(N(Topics!$M$17),0))=2),Topics!$C$17&amp;", ",""),LEN(IF(AND(Topics!$C$8&lt;&gt;"",MAX(1,ROUND(N(Topics!$J$8),0))=1,MAX(1,ROUND(N(Topics!$M$8),0))=2),Topics!$C$8&amp;", ","")&amp;IF(AND(Topics!$C$9&lt;&gt;"",MAX(1,ROUND(N(Topics!$J$9),0))=1,MAX(1,ROUND(N(Topics!$M$9),0))=2),Topics!$C$9&amp;", ","")&amp;IF(AND(Topics!$C$10&lt;&gt;"",MAX(1,ROUND(N(Topics!$J$10),0))=1,MAX(1,ROUND(N(Topics!$M$10),0))=2),Topics!$C$10&amp;", ","")&amp;IF(AND(Topics!$C$11&lt;&gt;"",MAX(1,ROUND(N(Topics!$J$11),0))=1,MAX(1,ROUND(N(Topics!$M$11),0))=2),Topics!$C$11&amp;", ","")&amp;IF(AND(Topics!$C$12&lt;&gt;"",MAX(1,ROUND(N(Topics!$J$12),0))=1,MAX(1,ROUND(N(Topics!$M$12),0))=2),Topics!$C$12&amp;", ","")&amp;IF(AND(Topics!$C$13&lt;&gt;"",MAX(1,ROUND(N(Topics!$J$13),0))=1,MAX(1,ROUND(N(Topics!$M$13),0))=2),Topics!$C$13&amp;", ","")&amp;IF(AND(Topics!$C$14&lt;&gt;"",MAX(1,ROUND(N(Topics!$J$14),0))=1,MAX(1,ROUND(N(Topics!$M$14),0))=2),Topics!$C$14&amp;", ","")&amp;IF(AND(Topics!$C$15&lt;&gt;"",MAX(1,ROUND(N(Topics!$J$15),0))=1,MAX(1,ROUND(N(Topics!$M$15),0))=2),Topics!$C$15&amp;", ","")&amp;IF(AND(Topics!$C$16&lt;&gt;"",MAX(1,ROUND(N(Topics!$J$16),0))=1,MAX(1,ROUND(N(Topics!$M$16),0))=2),Topics!$C$16&amp;", ","")&amp;IF(AND(Topics!$C$17&lt;&gt;"",MAX(1,ROUND(N(Topics!$J$17),0))=1,MAX(1,ROUND(N(Topics!$M$17),0))=2),Topics!$C$17&amp;", ",""))-2),"")</f>
        <v/>
      </c>
      <c r="E12" s="37">
        <f>IFERROR(LEFT(IF(AND(Topics!$C$8&lt;&gt;"",MAX(1,ROUND(N(Topics!$J$8),0))=1,MAX(1,ROUND(N(Topics!$M$8),0))=3),Topics!$C$8&amp;", ","")&amp;IF(AND(Topics!$C$9&lt;&gt;"",MAX(1,ROUND(N(Topics!$J$9),0))=1,MAX(1,ROUND(N(Topics!$M$9),0))=3),Topics!$C$9&amp;", ","")&amp;IF(AND(Topics!$C$10&lt;&gt;"",MAX(1,ROUND(N(Topics!$J$10),0))=1,MAX(1,ROUND(N(Topics!$M$10),0))=3),Topics!$C$10&amp;", ","")&amp;IF(AND(Topics!$C$11&lt;&gt;"",MAX(1,ROUND(N(Topics!$J$11),0))=1,MAX(1,ROUND(N(Topics!$M$11),0))=3),Topics!$C$11&amp;", ","")&amp;IF(AND(Topics!$C$12&lt;&gt;"",MAX(1,ROUND(N(Topics!$J$12),0))=1,MAX(1,ROUND(N(Topics!$M$12),0))=3),Topics!$C$12&amp;", ","")&amp;IF(AND(Topics!$C$13&lt;&gt;"",MAX(1,ROUND(N(Topics!$J$13),0))=1,MAX(1,ROUND(N(Topics!$M$13),0))=3),Topics!$C$13&amp;", ","")&amp;IF(AND(Topics!$C$14&lt;&gt;"",MAX(1,ROUND(N(Topics!$J$14),0))=1,MAX(1,ROUND(N(Topics!$M$14),0))=3),Topics!$C$14&amp;", ","")&amp;IF(AND(Topics!$C$15&lt;&gt;"",MAX(1,ROUND(N(Topics!$J$15),0))=1,MAX(1,ROUND(N(Topics!$M$15),0))=3),Topics!$C$15&amp;", ","")&amp;IF(AND(Topics!$C$16&lt;&gt;"",MAX(1,ROUND(N(Topics!$J$16),0))=1,MAX(1,ROUND(N(Topics!$M$16),0))=3),Topics!$C$16&amp;", ","")&amp;IF(AND(Topics!$C$17&lt;&gt;"",MAX(1,ROUND(N(Topics!$J$17),0))=1,MAX(1,ROUND(N(Topics!$M$17),0))=3),Topics!$C$17&amp;", ",""),LEN(IF(AND(Topics!$C$8&lt;&gt;"",MAX(1,ROUND(N(Topics!$J$8),0))=1,MAX(1,ROUND(N(Topics!$M$8),0))=3),Topics!$C$8&amp;", ","")&amp;IF(AND(Topics!$C$9&lt;&gt;"",MAX(1,ROUND(N(Topics!$J$9),0))=1,MAX(1,ROUND(N(Topics!$M$9),0))=3),Topics!$C$9&amp;", ","")&amp;IF(AND(Topics!$C$10&lt;&gt;"",MAX(1,ROUND(N(Topics!$J$10),0))=1,MAX(1,ROUND(N(Topics!$M$10),0))=3),Topics!$C$10&amp;", ","")&amp;IF(AND(Topics!$C$11&lt;&gt;"",MAX(1,ROUND(N(Topics!$J$11),0))=1,MAX(1,ROUND(N(Topics!$M$11),0))=3),Topics!$C$11&amp;", ","")&amp;IF(AND(Topics!$C$12&lt;&gt;"",MAX(1,ROUND(N(Topics!$J$12),0))=1,MAX(1,ROUND(N(Topics!$M$12),0))=3),Topics!$C$12&amp;", ","")&amp;IF(AND(Topics!$C$13&lt;&gt;"",MAX(1,ROUND(N(Topics!$J$13),0))=1,MAX(1,ROUND(N(Topics!$M$13),0))=3),Topics!$C$13&amp;", ","")&amp;IF(AND(Topics!$C$14&lt;&gt;"",MAX(1,ROUND(N(Topics!$J$14),0))=1,MAX(1,ROUND(N(Topics!$M$14),0))=3),Topics!$C$14&amp;", ","")&amp;IF(AND(Topics!$C$15&lt;&gt;"",MAX(1,ROUND(N(Topics!$J$15),0))=1,MAX(1,ROUND(N(Topics!$M$15),0))=3),Topics!$C$15&amp;", ","")&amp;IF(AND(Topics!$C$16&lt;&gt;"",MAX(1,ROUND(N(Topics!$J$16),0))=1,MAX(1,ROUND(N(Topics!$M$16),0))=3),Topics!$C$16&amp;", ","")&amp;IF(AND(Topics!$C$17&lt;&gt;"",MAX(1,ROUND(N(Topics!$J$17),0))=1,MAX(1,ROUND(N(Topics!$M$17),0))=3),Topics!$C$17&amp;", ",""))-2),"")</f>
        <v/>
      </c>
      <c r="F12" s="37">
        <f>IFERROR(LEFT(IF(AND(Topics!$C$8&lt;&gt;"",MAX(1,ROUND(N(Topics!$J$8),0))=1,MAX(1,ROUND(N(Topics!$M$8),0))=4),Topics!$C$8&amp;", ","")&amp;IF(AND(Topics!$C$9&lt;&gt;"",MAX(1,ROUND(N(Topics!$J$9),0))=1,MAX(1,ROUND(N(Topics!$M$9),0))=4),Topics!$C$9&amp;", ","")&amp;IF(AND(Topics!$C$10&lt;&gt;"",MAX(1,ROUND(N(Topics!$J$10),0))=1,MAX(1,ROUND(N(Topics!$M$10),0))=4),Topics!$C$10&amp;", ","")&amp;IF(AND(Topics!$C$11&lt;&gt;"",MAX(1,ROUND(N(Topics!$J$11),0))=1,MAX(1,ROUND(N(Topics!$M$11),0))=4),Topics!$C$11&amp;", ","")&amp;IF(AND(Topics!$C$12&lt;&gt;"",MAX(1,ROUND(N(Topics!$J$12),0))=1,MAX(1,ROUND(N(Topics!$M$12),0))=4),Topics!$C$12&amp;", ","")&amp;IF(AND(Topics!$C$13&lt;&gt;"",MAX(1,ROUND(N(Topics!$J$13),0))=1,MAX(1,ROUND(N(Topics!$M$13),0))=4),Topics!$C$13&amp;", ","")&amp;IF(AND(Topics!$C$14&lt;&gt;"",MAX(1,ROUND(N(Topics!$J$14),0))=1,MAX(1,ROUND(N(Topics!$M$14),0))=4),Topics!$C$14&amp;", ","")&amp;IF(AND(Topics!$C$15&lt;&gt;"",MAX(1,ROUND(N(Topics!$J$15),0))=1,MAX(1,ROUND(N(Topics!$M$15),0))=4),Topics!$C$15&amp;", ","")&amp;IF(AND(Topics!$C$16&lt;&gt;"",MAX(1,ROUND(N(Topics!$J$16),0))=1,MAX(1,ROUND(N(Topics!$M$16),0))=4),Topics!$C$16&amp;", ","")&amp;IF(AND(Topics!$C$17&lt;&gt;"",MAX(1,ROUND(N(Topics!$J$17),0))=1,MAX(1,ROUND(N(Topics!$M$17),0))=4),Topics!$C$17&amp;", ",""),LEN(IF(AND(Topics!$C$8&lt;&gt;"",MAX(1,ROUND(N(Topics!$J$8),0))=1,MAX(1,ROUND(N(Topics!$M$8),0))=4),Topics!$C$8&amp;", ","")&amp;IF(AND(Topics!$C$9&lt;&gt;"",MAX(1,ROUND(N(Topics!$J$9),0))=1,MAX(1,ROUND(N(Topics!$M$9),0))=4),Topics!$C$9&amp;", ","")&amp;IF(AND(Topics!$C$10&lt;&gt;"",MAX(1,ROUND(N(Topics!$J$10),0))=1,MAX(1,ROUND(N(Topics!$M$10),0))=4),Topics!$C$10&amp;", ","")&amp;IF(AND(Topics!$C$11&lt;&gt;"",MAX(1,ROUND(N(Topics!$J$11),0))=1,MAX(1,ROUND(N(Topics!$M$11),0))=4),Topics!$C$11&amp;", ","")&amp;IF(AND(Topics!$C$12&lt;&gt;"",MAX(1,ROUND(N(Topics!$J$12),0))=1,MAX(1,ROUND(N(Topics!$M$12),0))=4),Topics!$C$12&amp;", ","")&amp;IF(AND(Topics!$C$13&lt;&gt;"",MAX(1,ROUND(N(Topics!$J$13),0))=1,MAX(1,ROUND(N(Topics!$M$13),0))=4),Topics!$C$13&amp;", ","")&amp;IF(AND(Topics!$C$14&lt;&gt;"",MAX(1,ROUND(N(Topics!$J$14),0))=1,MAX(1,ROUND(N(Topics!$M$14),0))=4),Topics!$C$14&amp;", ","")&amp;IF(AND(Topics!$C$15&lt;&gt;"",MAX(1,ROUND(N(Topics!$J$15),0))=1,MAX(1,ROUND(N(Topics!$M$15),0))=4),Topics!$C$15&amp;", ","")&amp;IF(AND(Topics!$C$16&lt;&gt;"",MAX(1,ROUND(N(Topics!$J$16),0))=1,MAX(1,ROUND(N(Topics!$M$16),0))=4),Topics!$C$16&amp;", ","")&amp;IF(AND(Topics!$C$17&lt;&gt;"",MAX(1,ROUND(N(Topics!$J$17),0))=1,MAX(1,ROUND(N(Topics!$M$17),0))=4),Topics!$C$17&amp;", ",""))-2),"")</f>
        <v/>
      </c>
      <c r="G12" s="37">
        <f>IFERROR(LEFT(IF(AND(Topics!$C$8&lt;&gt;"",MAX(1,ROUND(N(Topics!$J$8),0))=1,MAX(1,ROUND(N(Topics!$M$8),0))=5),Topics!$C$8&amp;", ","")&amp;IF(AND(Topics!$C$9&lt;&gt;"",MAX(1,ROUND(N(Topics!$J$9),0))=1,MAX(1,ROUND(N(Topics!$M$9),0))=5),Topics!$C$9&amp;", ","")&amp;IF(AND(Topics!$C$10&lt;&gt;"",MAX(1,ROUND(N(Topics!$J$10),0))=1,MAX(1,ROUND(N(Topics!$M$10),0))=5),Topics!$C$10&amp;", ","")&amp;IF(AND(Topics!$C$11&lt;&gt;"",MAX(1,ROUND(N(Topics!$J$11),0))=1,MAX(1,ROUND(N(Topics!$M$11),0))=5),Topics!$C$11&amp;", ","")&amp;IF(AND(Topics!$C$12&lt;&gt;"",MAX(1,ROUND(N(Topics!$J$12),0))=1,MAX(1,ROUND(N(Topics!$M$12),0))=5),Topics!$C$12&amp;", ","")&amp;IF(AND(Topics!$C$13&lt;&gt;"",MAX(1,ROUND(N(Topics!$J$13),0))=1,MAX(1,ROUND(N(Topics!$M$13),0))=5),Topics!$C$13&amp;", ","")&amp;IF(AND(Topics!$C$14&lt;&gt;"",MAX(1,ROUND(N(Topics!$J$14),0))=1,MAX(1,ROUND(N(Topics!$M$14),0))=5),Topics!$C$14&amp;", ","")&amp;IF(AND(Topics!$C$15&lt;&gt;"",MAX(1,ROUND(N(Topics!$J$15),0))=1,MAX(1,ROUND(N(Topics!$M$15),0))=5),Topics!$C$15&amp;", ","")&amp;IF(AND(Topics!$C$16&lt;&gt;"",MAX(1,ROUND(N(Topics!$J$16),0))=1,MAX(1,ROUND(N(Topics!$M$16),0))=5),Topics!$C$16&amp;", ","")&amp;IF(AND(Topics!$C$17&lt;&gt;"",MAX(1,ROUND(N(Topics!$J$17),0))=1,MAX(1,ROUND(N(Topics!$M$17),0))=5),Topics!$C$17&amp;", ",""),LEN(IF(AND(Topics!$C$8&lt;&gt;"",MAX(1,ROUND(N(Topics!$J$8),0))=1,MAX(1,ROUND(N(Topics!$M$8),0))=5),Topics!$C$8&amp;", ","")&amp;IF(AND(Topics!$C$9&lt;&gt;"",MAX(1,ROUND(N(Topics!$J$9),0))=1,MAX(1,ROUND(N(Topics!$M$9),0))=5),Topics!$C$9&amp;", ","")&amp;IF(AND(Topics!$C$10&lt;&gt;"",MAX(1,ROUND(N(Topics!$J$10),0))=1,MAX(1,ROUND(N(Topics!$M$10),0))=5),Topics!$C$10&amp;", ","")&amp;IF(AND(Topics!$C$11&lt;&gt;"",MAX(1,ROUND(N(Topics!$J$11),0))=1,MAX(1,ROUND(N(Topics!$M$11),0))=5),Topics!$C$11&amp;", ","")&amp;IF(AND(Topics!$C$12&lt;&gt;"",MAX(1,ROUND(N(Topics!$J$12),0))=1,MAX(1,ROUND(N(Topics!$M$12),0))=5),Topics!$C$12&amp;", ","")&amp;IF(AND(Topics!$C$13&lt;&gt;"",MAX(1,ROUND(N(Topics!$J$13),0))=1,MAX(1,ROUND(N(Topics!$M$13),0))=5),Topics!$C$13&amp;", ","")&amp;IF(AND(Topics!$C$14&lt;&gt;"",MAX(1,ROUND(N(Topics!$J$14),0))=1,MAX(1,ROUND(N(Topics!$M$14),0))=5),Topics!$C$14&amp;", ","")&amp;IF(AND(Topics!$C$15&lt;&gt;"",MAX(1,ROUND(N(Topics!$J$15),0))=1,MAX(1,ROUND(N(Topics!$M$15),0))=5),Topics!$C$15&amp;", ","")&amp;IF(AND(Topics!$C$16&lt;&gt;"",MAX(1,ROUND(N(Topics!$J$16),0))=1,MAX(1,ROUND(N(Topics!$M$16),0))=5),Topics!$C$16&amp;", ","")&amp;IF(AND(Topics!$C$17&lt;&gt;"",MAX(1,ROUND(N(Topics!$J$17),0))=1,MAX(1,ROUND(N(Topics!$M$17),0))=5),Topics!$C$17&amp;", ",""))-2),"")</f>
        <v/>
      </c>
    </row>
    <row r="13">
      <c r="C13" s="38" t="n">
        <v>1</v>
      </c>
      <c r="D13" s="38" t="n">
        <v>2</v>
      </c>
      <c r="E13" s="38" t="n">
        <v>3</v>
      </c>
      <c r="F13" s="38" t="n">
        <v>4</v>
      </c>
      <c r="G13" s="38" t="n">
        <v>5</v>
      </c>
    </row>
    <row r="14">
      <c r="C14" s="39" t="inlineStr">
        <is>
          <t>Financial score</t>
        </is>
      </c>
    </row>
    <row r="15"/>
    <row r="16">
      <c r="B16" s="40" t="inlineStr">
        <is>
          <t>Scores are rounded to the nearest whole number for placing, so two topics can share a cell. A matrix is a way to show the result; the decision on each topic comes from the scores and the threshold on the Topics sheet, and is disclosed with the process followed.</t>
        </is>
      </c>
    </row>
    <row r="17"/>
    <row r="18"/>
  </sheetData>
  <mergeCells count="4">
    <mergeCell ref="B4:G4"/>
    <mergeCell ref="B16:G18"/>
    <mergeCell ref="B2:G3"/>
    <mergeCell ref="C14:G14"/>
  </mergeCells>
  <conditionalFormatting sqref="C8">
    <cfRule type="expression" priority="1" dxfId="2">
      <formula>OR(5&gt;=Topics!$E$6,1&gt;=Topics!$E$6)</formula>
    </cfRule>
  </conditionalFormatting>
  <conditionalFormatting sqref="D8">
    <cfRule type="expression" priority="2" dxfId="2">
      <formula>OR(5&gt;=Topics!$E$6,2&gt;=Topics!$E$6)</formula>
    </cfRule>
  </conditionalFormatting>
  <conditionalFormatting sqref="E8">
    <cfRule type="expression" priority="3" dxfId="2">
      <formula>OR(5&gt;=Topics!$E$6,3&gt;=Topics!$E$6)</formula>
    </cfRule>
  </conditionalFormatting>
  <conditionalFormatting sqref="F8">
    <cfRule type="expression" priority="4" dxfId="2">
      <formula>OR(5&gt;=Topics!$E$6,4&gt;=Topics!$E$6)</formula>
    </cfRule>
  </conditionalFormatting>
  <conditionalFormatting sqref="G8">
    <cfRule type="expression" priority="5" dxfId="2">
      <formula>OR(5&gt;=Topics!$E$6,5&gt;=Topics!$E$6)</formula>
    </cfRule>
  </conditionalFormatting>
  <conditionalFormatting sqref="C9">
    <cfRule type="expression" priority="6" dxfId="2">
      <formula>OR(4&gt;=Topics!$E$6,1&gt;=Topics!$E$6)</formula>
    </cfRule>
  </conditionalFormatting>
  <conditionalFormatting sqref="D9">
    <cfRule type="expression" priority="7" dxfId="2">
      <formula>OR(4&gt;=Topics!$E$6,2&gt;=Topics!$E$6)</formula>
    </cfRule>
  </conditionalFormatting>
  <conditionalFormatting sqref="E9">
    <cfRule type="expression" priority="8" dxfId="2">
      <formula>OR(4&gt;=Topics!$E$6,3&gt;=Topics!$E$6)</formula>
    </cfRule>
  </conditionalFormatting>
  <conditionalFormatting sqref="F9">
    <cfRule type="expression" priority="9" dxfId="2">
      <formula>OR(4&gt;=Topics!$E$6,4&gt;=Topics!$E$6)</formula>
    </cfRule>
  </conditionalFormatting>
  <conditionalFormatting sqref="G9">
    <cfRule type="expression" priority="10" dxfId="2">
      <formula>OR(4&gt;=Topics!$E$6,5&gt;=Topics!$E$6)</formula>
    </cfRule>
  </conditionalFormatting>
  <conditionalFormatting sqref="C10">
    <cfRule type="expression" priority="11" dxfId="2">
      <formula>OR(3&gt;=Topics!$E$6,1&gt;=Topics!$E$6)</formula>
    </cfRule>
  </conditionalFormatting>
  <conditionalFormatting sqref="D10">
    <cfRule type="expression" priority="12" dxfId="2">
      <formula>OR(3&gt;=Topics!$E$6,2&gt;=Topics!$E$6)</formula>
    </cfRule>
  </conditionalFormatting>
  <conditionalFormatting sqref="E10">
    <cfRule type="expression" priority="13" dxfId="2">
      <formula>OR(3&gt;=Topics!$E$6,3&gt;=Topics!$E$6)</formula>
    </cfRule>
  </conditionalFormatting>
  <conditionalFormatting sqref="F10">
    <cfRule type="expression" priority="14" dxfId="2">
      <formula>OR(3&gt;=Topics!$E$6,4&gt;=Topics!$E$6)</formula>
    </cfRule>
  </conditionalFormatting>
  <conditionalFormatting sqref="G10">
    <cfRule type="expression" priority="15" dxfId="2">
      <formula>OR(3&gt;=Topics!$E$6,5&gt;=Topics!$E$6)</formula>
    </cfRule>
  </conditionalFormatting>
  <conditionalFormatting sqref="C11">
    <cfRule type="expression" priority="16" dxfId="2">
      <formula>OR(2&gt;=Topics!$E$6,1&gt;=Topics!$E$6)</formula>
    </cfRule>
  </conditionalFormatting>
  <conditionalFormatting sqref="D11">
    <cfRule type="expression" priority="17" dxfId="2">
      <formula>OR(2&gt;=Topics!$E$6,2&gt;=Topics!$E$6)</formula>
    </cfRule>
  </conditionalFormatting>
  <conditionalFormatting sqref="E11">
    <cfRule type="expression" priority="18" dxfId="2">
      <formula>OR(2&gt;=Topics!$E$6,3&gt;=Topics!$E$6)</formula>
    </cfRule>
  </conditionalFormatting>
  <conditionalFormatting sqref="F11">
    <cfRule type="expression" priority="19" dxfId="2">
      <formula>OR(2&gt;=Topics!$E$6,4&gt;=Topics!$E$6)</formula>
    </cfRule>
  </conditionalFormatting>
  <conditionalFormatting sqref="G11">
    <cfRule type="expression" priority="20" dxfId="2">
      <formula>OR(2&gt;=Topics!$E$6,5&gt;=Topics!$E$6)</formula>
    </cfRule>
  </conditionalFormatting>
  <conditionalFormatting sqref="C12">
    <cfRule type="expression" priority="21" dxfId="2">
      <formula>OR(1&gt;=Topics!$E$6,1&gt;=Topics!$E$6)</formula>
    </cfRule>
  </conditionalFormatting>
  <conditionalFormatting sqref="D12">
    <cfRule type="expression" priority="22" dxfId="2">
      <formula>OR(1&gt;=Topics!$E$6,2&gt;=Topics!$E$6)</formula>
    </cfRule>
  </conditionalFormatting>
  <conditionalFormatting sqref="E12">
    <cfRule type="expression" priority="23" dxfId="2">
      <formula>OR(1&gt;=Topics!$E$6,3&gt;=Topics!$E$6)</formula>
    </cfRule>
  </conditionalFormatting>
  <conditionalFormatting sqref="F12">
    <cfRule type="expression" priority="24" dxfId="2">
      <formula>OR(1&gt;=Topics!$E$6,4&gt;=Topics!$E$6)</formula>
    </cfRule>
  </conditionalFormatting>
  <conditionalFormatting sqref="G12">
    <cfRule type="expression" priority="25" dxfId="2">
      <formula>OR(1&gt;=Topics!$E$6,5&gt;=Topics!$E$6)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E3D4A"/>
    <outlinePr summaryBelow="1" summaryRight="1"/>
    <pageSetUpPr fitToPage="1"/>
  </sheetPr>
  <dimension ref="A1:N27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30" customWidth="1" min="2" max="2"/>
    <col width="13" customWidth="1" min="3" max="3"/>
    <col width="11" customWidth="1" min="4" max="4"/>
    <col width="8" customWidth="1" min="5" max="5"/>
    <col width="8" customWidth="1" min="6" max="6"/>
    <col width="10" customWidth="1" min="7" max="7"/>
    <col width="10" customWidth="1" min="8" max="8"/>
    <col width="9" customWidth="1" min="9" max="9"/>
    <col width="10" customWidth="1" min="10" max="10"/>
    <col width="10" customWidth="1" min="11" max="11"/>
    <col width="10" customWidth="1" min="12" max="12"/>
    <col width="10" customWidth="1" min="13" max="13"/>
    <col width="20" customWidth="1" min="14" max="14"/>
  </cols>
  <sheetData>
    <row r="1"/>
    <row r="2" ht="20" customHeight="1">
      <c r="B2" s="34" t="inlineStr">
        <is>
          <t>Topics</t>
        </is>
      </c>
    </row>
    <row r="3" ht="20" customHeight="1"/>
    <row r="4" ht="20" customHeight="1">
      <c r="B4" s="35" t="inlineStr">
        <is>
          <t>Score each sustainability matter for impact materiality and financial materiality, as in a double materiality assessment under ESRS 1.</t>
        </is>
      </c>
    </row>
    <row r="5" ht="4" customHeight="1"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</row>
    <row r="6">
      <c r="B6" s="41" t="inlineStr">
        <is>
          <t>Threshold for material (1 to 5)</t>
        </is>
      </c>
      <c r="E6" s="42" t="n">
        <v>3</v>
      </c>
    </row>
    <row r="7" ht="34" customHeight="1">
      <c r="B7" s="43" t="inlineStr">
        <is>
          <t>Topic</t>
        </is>
      </c>
      <c r="C7" s="44" t="inlineStr">
        <is>
          <t>Short name</t>
        </is>
      </c>
      <c r="D7" s="44" t="inlineStr">
        <is>
          <t>Actual or potential</t>
        </is>
      </c>
      <c r="E7" s="44" t="inlineStr">
        <is>
          <t>Scale</t>
        </is>
      </c>
      <c r="F7" s="44" t="inlineStr">
        <is>
          <t>Scope</t>
        </is>
      </c>
      <c r="G7" s="44" t="inlineStr">
        <is>
          <t>Irremedi-ability</t>
        </is>
      </c>
      <c r="H7" s="44" t="inlineStr">
        <is>
          <t>Likelihood</t>
        </is>
      </c>
      <c r="I7" s="44" t="inlineStr">
        <is>
          <t>Human rights?</t>
        </is>
      </c>
      <c r="J7" s="44" t="inlineStr">
        <is>
          <t>Impact score</t>
        </is>
      </c>
      <c r="K7" s="44" t="inlineStr">
        <is>
          <t>Financial size</t>
        </is>
      </c>
      <c r="L7" s="44" t="inlineStr">
        <is>
          <t>Financial likelihood</t>
        </is>
      </c>
      <c r="M7" s="44" t="inlineStr">
        <is>
          <t>Financial score</t>
        </is>
      </c>
      <c r="N7" s="44" t="inlineStr">
        <is>
          <t>Result</t>
        </is>
      </c>
    </row>
    <row r="8">
      <c r="B8" s="45" t="inlineStr">
        <is>
          <t>Climate change</t>
        </is>
      </c>
      <c r="C8" s="45" t="inlineStr">
        <is>
          <t>Climate</t>
        </is>
      </c>
      <c r="D8" s="46" t="inlineStr">
        <is>
          <t>Actual</t>
        </is>
      </c>
      <c r="E8" s="47" t="n">
        <v>5</v>
      </c>
      <c r="F8" s="47" t="n">
        <v>5</v>
      </c>
      <c r="G8" s="47" t="n">
        <v>5</v>
      </c>
      <c r="H8" s="48" t="n"/>
      <c r="I8" s="46" t="inlineStr">
        <is>
          <t>No</t>
        </is>
      </c>
      <c r="J8" s="49">
        <f>IF(B8="","",AVERAGE(E8:G8)*IF(D8="Potential",N(H8),1))</f>
        <v/>
      </c>
      <c r="K8" s="47" t="n">
        <v>5</v>
      </c>
      <c r="L8" s="48" t="n">
        <v>0.8</v>
      </c>
      <c r="M8" s="49">
        <f>IF(B8="","",N(K8)*N(L8))</f>
        <v/>
      </c>
      <c r="N8" s="50">
        <f>IF(B8="","",IF(AND(OR(J8&gt;=$E$6,AND(I8="Yes",D8="Potential",AVERAGE(E8:G8)&gt;=$E$6)),M8&gt;=$E$6),"Material: both",IF(OR(J8&gt;=$E$6,AND(I8="Yes",D8="Potential",AVERAGE(E8:G8)&gt;=$E$6)),"Material: impact",IF(M8&gt;=$E$6,"Material: financial","Not material"))))</f>
        <v/>
      </c>
    </row>
    <row r="9">
      <c r="B9" s="45" t="inlineStr">
        <is>
          <t>Water</t>
        </is>
      </c>
      <c r="C9" s="45" t="inlineStr">
        <is>
          <t>Water</t>
        </is>
      </c>
      <c r="D9" s="46" t="inlineStr">
        <is>
          <t>Actual</t>
        </is>
      </c>
      <c r="E9" s="47" t="n">
        <v>4</v>
      </c>
      <c r="F9" s="47" t="n">
        <v>4</v>
      </c>
      <c r="G9" s="47" t="n">
        <v>4</v>
      </c>
      <c r="H9" s="48" t="n"/>
      <c r="I9" s="46" t="inlineStr">
        <is>
          <t>No</t>
        </is>
      </c>
      <c r="J9" s="49">
        <f>IF(B9="","",AVERAGE(E9:G9)*IF(D9="Potential",N(H9),1))</f>
        <v/>
      </c>
      <c r="K9" s="47" t="n">
        <v>4</v>
      </c>
      <c r="L9" s="48" t="n">
        <v>0.5</v>
      </c>
      <c r="M9" s="49">
        <f>IF(B9="","",N(K9)*N(L9))</f>
        <v/>
      </c>
      <c r="N9" s="50">
        <f>IF(B9="","",IF(AND(OR(J9&gt;=$E$6,AND(I9="Yes",D9="Potential",AVERAGE(E9:G9)&gt;=$E$6)),M9&gt;=$E$6),"Material: both",IF(OR(J9&gt;=$E$6,AND(I9="Yes",D9="Potential",AVERAGE(E9:G9)&gt;=$E$6)),"Material: impact",IF(M9&gt;=$E$6,"Material: financial","Not material"))))</f>
        <v/>
      </c>
    </row>
    <row r="10">
      <c r="B10" s="45" t="inlineStr">
        <is>
          <t>Own workforce</t>
        </is>
      </c>
      <c r="C10" s="45" t="inlineStr">
        <is>
          <t>Workforce</t>
        </is>
      </c>
      <c r="D10" s="46" t="inlineStr">
        <is>
          <t>Actual</t>
        </is>
      </c>
      <c r="E10" s="47" t="n">
        <v>5</v>
      </c>
      <c r="F10" s="47" t="n">
        <v>4</v>
      </c>
      <c r="G10" s="47" t="n">
        <v>3</v>
      </c>
      <c r="H10" s="48" t="n"/>
      <c r="I10" s="46" t="inlineStr">
        <is>
          <t>No</t>
        </is>
      </c>
      <c r="J10" s="49">
        <f>IF(B10="","",AVERAGE(E10:G10)*IF(D10="Potential",N(H10),1))</f>
        <v/>
      </c>
      <c r="K10" s="47" t="n">
        <v>3</v>
      </c>
      <c r="L10" s="48" t="n">
        <v>1</v>
      </c>
      <c r="M10" s="49">
        <f>IF(B10="","",N(K10)*N(L10))</f>
        <v/>
      </c>
      <c r="N10" s="50">
        <f>IF(B10="","",IF(AND(OR(J10&gt;=$E$6,AND(I10="Yes",D10="Potential",AVERAGE(E10:G10)&gt;=$E$6)),M10&gt;=$E$6),"Material: both",IF(OR(J10&gt;=$E$6,AND(I10="Yes",D10="Potential",AVERAGE(E10:G10)&gt;=$E$6)),"Material: impact",IF(M10&gt;=$E$6,"Material: financial","Not material"))))</f>
        <v/>
      </c>
    </row>
    <row r="11">
      <c r="B11" s="45" t="inlineStr">
        <is>
          <t>Packaging and resource use</t>
        </is>
      </c>
      <c r="C11" s="45" t="inlineStr">
        <is>
          <t>Packaging</t>
        </is>
      </c>
      <c r="D11" s="46" t="inlineStr">
        <is>
          <t>Actual</t>
        </is>
      </c>
      <c r="E11" s="47" t="n">
        <v>3</v>
      </c>
      <c r="F11" s="47" t="n">
        <v>3</v>
      </c>
      <c r="G11" s="47" t="n">
        <v>3</v>
      </c>
      <c r="H11" s="48" t="n"/>
      <c r="I11" s="46" t="inlineStr">
        <is>
          <t>No</t>
        </is>
      </c>
      <c r="J11" s="49">
        <f>IF(B11="","",AVERAGE(E11:G11)*IF(D11="Potential",N(H11),1))</f>
        <v/>
      </c>
      <c r="K11" s="47" t="n">
        <v>5</v>
      </c>
      <c r="L11" s="48" t="n">
        <v>0.8</v>
      </c>
      <c r="M11" s="49">
        <f>IF(B11="","",N(K11)*N(L11))</f>
        <v/>
      </c>
      <c r="N11" s="50">
        <f>IF(B11="","",IF(AND(OR(J11&gt;=$E$6,AND(I11="Yes",D11="Potential",AVERAGE(E11:G11)&gt;=$E$6)),M11&gt;=$E$6),"Material: both",IF(OR(J11&gt;=$E$6,AND(I11="Yes",D11="Potential",AVERAGE(E11:G11)&gt;=$E$6)),"Material: impact",IF(M11&gt;=$E$6,"Material: financial","Not material"))))</f>
        <v/>
      </c>
    </row>
    <row r="12">
      <c r="B12" s="45" t="inlineStr">
        <is>
          <t>Biodiversity</t>
        </is>
      </c>
      <c r="C12" s="45" t="inlineStr">
        <is>
          <t>Biodiversity</t>
        </is>
      </c>
      <c r="D12" s="46" t="inlineStr">
        <is>
          <t>Potential</t>
        </is>
      </c>
      <c r="E12" s="47" t="n">
        <v>3</v>
      </c>
      <c r="F12" s="47" t="n">
        <v>2</v>
      </c>
      <c r="G12" s="47" t="n">
        <v>3</v>
      </c>
      <c r="H12" s="48" t="n">
        <v>0.75</v>
      </c>
      <c r="I12" s="46" t="inlineStr">
        <is>
          <t>No</t>
        </is>
      </c>
      <c r="J12" s="49">
        <f>IF(B12="","",AVERAGE(E12:G12)*IF(D12="Potential",N(H12),1))</f>
        <v/>
      </c>
      <c r="K12" s="47" t="n">
        <v>2</v>
      </c>
      <c r="L12" s="48" t="n">
        <v>0.5</v>
      </c>
      <c r="M12" s="49">
        <f>IF(B12="","",N(K12)*N(L12))</f>
        <v/>
      </c>
      <c r="N12" s="50">
        <f>IF(B12="","",IF(AND(OR(J12&gt;=$E$6,AND(I12="Yes",D12="Potential",AVERAGE(E12:G12)&gt;=$E$6)),M12&gt;=$E$6),"Material: both",IF(OR(J12&gt;=$E$6,AND(I12="Yes",D12="Potential",AVERAGE(E12:G12)&gt;=$E$6)),"Material: impact",IF(M12&gt;=$E$6,"Material: financial","Not material"))))</f>
        <v/>
      </c>
    </row>
    <row r="13">
      <c r="B13" s="45" t="inlineStr">
        <is>
          <t>Business conduct</t>
        </is>
      </c>
      <c r="C13" s="45" t="inlineStr">
        <is>
          <t>Conduct</t>
        </is>
      </c>
      <c r="D13" s="46" t="inlineStr">
        <is>
          <t>Actual</t>
        </is>
      </c>
      <c r="E13" s="47" t="n">
        <v>2</v>
      </c>
      <c r="F13" s="47" t="n">
        <v>2</v>
      </c>
      <c r="G13" s="47" t="n">
        <v>2</v>
      </c>
      <c r="H13" s="48" t="n"/>
      <c r="I13" s="46" t="inlineStr">
        <is>
          <t>No</t>
        </is>
      </c>
      <c r="J13" s="49">
        <f>IF(B13="","",AVERAGE(E13:G13)*IF(D13="Potential",N(H13),1))</f>
        <v/>
      </c>
      <c r="K13" s="47" t="n">
        <v>3</v>
      </c>
      <c r="L13" s="48" t="n">
        <v>1</v>
      </c>
      <c r="M13" s="49">
        <f>IF(B13="","",N(K13)*N(L13))</f>
        <v/>
      </c>
      <c r="N13" s="50">
        <f>IF(B13="","",IF(AND(OR(J13&gt;=$E$6,AND(I13="Yes",D13="Potential",AVERAGE(E13:G13)&gt;=$E$6)),M13&gt;=$E$6),"Material: both",IF(OR(J13&gt;=$E$6,AND(I13="Yes",D13="Potential",AVERAGE(E13:G13)&gt;=$E$6)),"Material: impact",IF(M13&gt;=$E$6,"Material: financial","Not material"))))</f>
        <v/>
      </c>
    </row>
    <row r="14">
      <c r="B14" s="45" t="inlineStr">
        <is>
          <t>Chemical exposure of supply chain workers</t>
        </is>
      </c>
      <c r="C14" s="45" t="inlineStr">
        <is>
          <t>Chemicals</t>
        </is>
      </c>
      <c r="D14" s="46" t="inlineStr">
        <is>
          <t>Potential</t>
        </is>
      </c>
      <c r="E14" s="47" t="n">
        <v>5</v>
      </c>
      <c r="F14" s="47" t="n">
        <v>3</v>
      </c>
      <c r="G14" s="47" t="n">
        <v>5</v>
      </c>
      <c r="H14" s="48" t="n">
        <v>0.4</v>
      </c>
      <c r="I14" s="46" t="inlineStr">
        <is>
          <t>Yes</t>
        </is>
      </c>
      <c r="J14" s="49">
        <f>IF(B14="","",AVERAGE(E14:G14)*IF(D14="Potential",N(H14),1))</f>
        <v/>
      </c>
      <c r="K14" s="47" t="n">
        <v>2</v>
      </c>
      <c r="L14" s="48" t="n">
        <v>0.5</v>
      </c>
      <c r="M14" s="49">
        <f>IF(B14="","",N(K14)*N(L14))</f>
        <v/>
      </c>
      <c r="N14" s="50">
        <f>IF(B14="","",IF(AND(OR(J14&gt;=$E$6,AND(I14="Yes",D14="Potential",AVERAGE(E14:G14)&gt;=$E$6)),M14&gt;=$E$6),"Material: both",IF(OR(J14&gt;=$E$6,AND(I14="Yes",D14="Potential",AVERAGE(E14:G14)&gt;=$E$6)),"Material: impact",IF(M14&gt;=$E$6,"Material: financial","Not material"))))</f>
        <v/>
      </c>
    </row>
    <row r="15">
      <c r="B15" s="45" t="n"/>
      <c r="C15" s="45" t="n"/>
      <c r="D15" s="46" t="n"/>
      <c r="E15" s="47" t="n"/>
      <c r="F15" s="47" t="n"/>
      <c r="G15" s="47" t="n"/>
      <c r="H15" s="48" t="n"/>
      <c r="I15" s="46" t="n"/>
      <c r="J15" s="49">
        <f>IF(B15="","",AVERAGE(E15:G15)*IF(D15="Potential",N(H15),1))</f>
        <v/>
      </c>
      <c r="K15" s="47" t="n"/>
      <c r="L15" s="48" t="n"/>
      <c r="M15" s="49">
        <f>IF(B15="","",N(K15)*N(L15))</f>
        <v/>
      </c>
      <c r="N15" s="50">
        <f>IF(B15="","",IF(AND(OR(J15&gt;=$E$6,AND(I15="Yes",D15="Potential",AVERAGE(E15:G15)&gt;=$E$6)),M15&gt;=$E$6),"Material: both",IF(OR(J15&gt;=$E$6,AND(I15="Yes",D15="Potential",AVERAGE(E15:G15)&gt;=$E$6)),"Material: impact",IF(M15&gt;=$E$6,"Material: financial","Not material"))))</f>
        <v/>
      </c>
    </row>
    <row r="16">
      <c r="B16" s="45" t="n"/>
      <c r="C16" s="45" t="n"/>
      <c r="D16" s="46" t="n"/>
      <c r="E16" s="47" t="n"/>
      <c r="F16" s="47" t="n"/>
      <c r="G16" s="47" t="n"/>
      <c r="H16" s="48" t="n"/>
      <c r="I16" s="46" t="n"/>
      <c r="J16" s="49">
        <f>IF(B16="","",AVERAGE(E16:G16)*IF(D16="Potential",N(H16),1))</f>
        <v/>
      </c>
      <c r="K16" s="47" t="n"/>
      <c r="L16" s="48" t="n"/>
      <c r="M16" s="49">
        <f>IF(B16="","",N(K16)*N(L16))</f>
        <v/>
      </c>
      <c r="N16" s="50">
        <f>IF(B16="","",IF(AND(OR(J16&gt;=$E$6,AND(I16="Yes",D16="Potential",AVERAGE(E16:G16)&gt;=$E$6)),M16&gt;=$E$6),"Material: both",IF(OR(J16&gt;=$E$6,AND(I16="Yes",D16="Potential",AVERAGE(E16:G16)&gt;=$E$6)),"Material: impact",IF(M16&gt;=$E$6,"Material: financial","Not material"))))</f>
        <v/>
      </c>
    </row>
    <row r="17">
      <c r="B17" s="45" t="n"/>
      <c r="C17" s="45" t="n"/>
      <c r="D17" s="46" t="n"/>
      <c r="E17" s="47" t="n"/>
      <c r="F17" s="47" t="n"/>
      <c r="G17" s="47" t="n"/>
      <c r="H17" s="48" t="n"/>
      <c r="I17" s="46" t="n"/>
      <c r="J17" s="49">
        <f>IF(B17="","",AVERAGE(E17:G17)*IF(D17="Potential",N(H17),1))</f>
        <v/>
      </c>
      <c r="K17" s="47" t="n"/>
      <c r="L17" s="48" t="n"/>
      <c r="M17" s="49">
        <f>IF(B17="","",N(K17)*N(L17))</f>
        <v/>
      </c>
      <c r="N17" s="50">
        <f>IF(B17="","",IF(AND(OR(J17&gt;=$E$6,AND(I17="Yes",D17="Potential",AVERAGE(E17:G17)&gt;=$E$6)),M17&gt;=$E$6),"Material: both",IF(OR(J17&gt;=$E$6,AND(I17="Yes",D17="Potential",AVERAGE(E17:G17)&gt;=$E$6)),"Material: impact",IF(M17&gt;=$E$6,"Material: financial","Not material"))))</f>
        <v/>
      </c>
    </row>
    <row r="18"/>
    <row r="19">
      <c r="B19" s="51" t="inlineStr">
        <is>
          <t>Material topics</t>
        </is>
      </c>
      <c r="N19" s="52">
        <f>COUNTIF(N8:N17,"Material*")</f>
        <v/>
      </c>
    </row>
    <row r="20">
      <c r="B20" s="53" t="inlineStr">
        <is>
          <t>Material for impact (including both)</t>
        </is>
      </c>
      <c r="N20" s="54">
        <f>COUNTIF(N8:N17,"Material: both")+COUNTIF(N8:N17,"Material: impact")</f>
        <v/>
      </c>
    </row>
    <row r="21">
      <c r="B21" s="53" t="inlineStr">
        <is>
          <t>Material for financial effects (including both)</t>
        </is>
      </c>
      <c r="N21" s="54">
        <f>COUNTIF(N8:N17,"Material: both")+COUNTIF(N8:N17,"Material: financial")</f>
        <v/>
      </c>
    </row>
    <row r="22">
      <c r="B22" s="55" t="inlineStr">
        <is>
          <t>Scores are within range</t>
        </is>
      </c>
      <c r="N22" s="56">
        <f>IF(AND(COUNTIF(E8:G17,"&gt;5")=0,COUNTIF(K8:K17,"&gt;5")=0,COUNTIF(H8:H17,"&gt;1")=0,COUNTIF(L8:L17,"&gt;1")=0),"✓ In range","✗ Check scores")</f>
        <v/>
      </c>
    </row>
    <row r="23"/>
    <row r="24">
      <c r="B24" s="40" t="inlineStr">
        <is>
          <t>Impact severity is the average of scale, scope and irremediability, each scored 1 to 5; a potential impact is multiplied by its likelihood. For a potential human rights impact, severity takes precedence over likelihood. Financial materiality is the size of the possible effect, 1 to 5, times its likelihood. A topic is material if either score reaches the threshold. The example matches the double materiality guide, with one human rights topic added.</t>
        </is>
      </c>
    </row>
    <row r="25"/>
    <row r="26"/>
    <row r="27"/>
  </sheetData>
  <mergeCells count="3">
    <mergeCell ref="B24:N27"/>
    <mergeCell ref="B4:N4"/>
    <mergeCell ref="B2:N3"/>
  </mergeCells>
  <conditionalFormatting sqref="N8:N17">
    <cfRule type="expression" priority="1" dxfId="0">
      <formula>LEFT(N8,8)="Material"</formula>
    </cfRule>
    <cfRule type="expression" priority="2" dxfId="3">
      <formula>N8="Not material"</formula>
    </cfRule>
  </conditionalFormatting>
  <conditionalFormatting sqref="N22">
    <cfRule type="expression" priority="3" dxfId="0">
      <formula>LEFT(N22,1)="✓"</formula>
    </cfRule>
    <cfRule type="expression" priority="4" dxfId="1">
      <formula>LEFT(N22,1)&lt;&gt;"✓"</formula>
    </cfRule>
  </conditionalFormatting>
  <dataValidations count="2">
    <dataValidation sqref="D8:D17" showDropDown="0" showInputMessage="0" showErrorMessage="0" allowBlank="1" type="list">
      <formula1>"Actual,Potential"</formula1>
    </dataValidation>
    <dataValidation sqref="I8:I17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2026-10-26T07:30:58Z</dcterms:created>
  <dcterms:modified xmlns:dcterms="http://purl.org/dc/terms/" xmlns:xsi="http://www.w3.org/2001/XMLSchema-instance" xsi:type="dcterms:W3CDTF">2026-10-26T07:30:59Z</dcterms:modified>
</cp:coreProperties>
</file>