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tart" sheetId="1" state="visible" r:id="rId3"/>
    <sheet name="History" sheetId="2" state="visible" r:id="rId4"/>
    <sheet name="Forward-looking" sheetId="3" state="visible" r:id="rId5"/>
    <sheet name="Segments" sheetId="4" state="visible" r:id="rId6"/>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<sst xmlns="http://schemas.openxmlformats.org/spreadsheetml/2006/main" count="116" uniqueCount="75">
  <si>
    <t xml:space="preserve">Loss rate builder</t>
  </si>
  <si>
    <t xml:space="preserve">IFRS 9: provision matrix loss rates from history, a forward-looking adjustment, and segmentation</t>
  </si>
  <si>
    <t xml:space="preserve">HOW IT WORKS</t>
  </si>
  <si>
    <t xml:space="preserve">Enter history</t>
  </si>
  <si>
    <t xml:space="preserve">Adjust for the outlook</t>
  </si>
  <si>
    <t xml:space="preserve">Segment customers</t>
  </si>
  <si>
    <t xml:space="preserve">Balances and write-offs by bucket</t>
  </si>
  <si>
    <t xml:space="preserve">GDP-linked scalar</t>
  </si>
  <si>
    <t xml:space="preserve">See the effect of mix</t>
  </si>
  <si>
    <t xml:space="preserve">LIVE RESULTS</t>
  </si>
  <si>
    <t xml:space="preserve">Allowance, historical</t>
  </si>
  <si>
    <t xml:space="preserve">Allowance, forward-looking</t>
  </si>
  <si>
    <t xml:space="preserve">Weighted loss rate</t>
  </si>
  <si>
    <t xml:space="preserve">Blending understates by</t>
  </si>
  <si>
    <t xml:space="preserve">COLOUR KEY</t>
  </si>
  <si>
    <t xml:space="preserve">You type here</t>
  </si>
  <si>
    <t xml:space="preserve">Calculated for you</t>
  </si>
  <si>
    <t xml:space="preserve">✓ Check passed</t>
  </si>
  <si>
    <t xml:space="preserve">✗ Needs attention</t>
  </si>
  <si>
    <t xml:space="preserve">JUMP TO</t>
  </si>
  <si>
    <t xml:space="preserve">History  ›</t>
  </si>
  <si>
    <t xml:space="preserve">Forward-looking  ›</t>
  </si>
  <si>
    <t xml:space="preserve">Segments  ›</t>
  </si>
  <si>
    <t xml:space="preserve">Example: Northline Telecom, a fictional company, in CU million. Replace the figures with your own. General information, not advice. taxbakers.com/ifrs-18</t>
  </si>
  <si>
    <t xml:space="preserve">History</t>
  </si>
  <si>
    <t xml:space="preserve">For each past quarter end: the balance in each ageing bucket, and how much of that balance was later written off. Loss rate = written off / balance.</t>
  </si>
  <si>
    <t xml:space="preserve">Balance at quarter end</t>
  </si>
  <si>
    <t xml:space="preserve">Later written off</t>
  </si>
  <si>
    <t xml:space="preserve">Quarter</t>
  </si>
  <si>
    <t xml:space="preserve">Current</t>
  </si>
  <si>
    <t xml:space="preserve">1-30 days</t>
  </si>
  <si>
    <t xml:space="preserve">31-60 days</t>
  </si>
  <si>
    <t xml:space="preserve">61-90 days</t>
  </si>
  <si>
    <t xml:space="preserve">Over 90 days</t>
  </si>
  <si>
    <t xml:space="preserve">Q1</t>
  </si>
  <si>
    <t xml:space="preserve">Q2</t>
  </si>
  <si>
    <t xml:space="preserve">Q3</t>
  </si>
  <si>
    <t xml:space="preserve">Q4</t>
  </si>
  <si>
    <t xml:space="preserve">Q5</t>
  </si>
  <si>
    <t xml:space="preserve">Q6</t>
  </si>
  <si>
    <t xml:space="preserve">Q7</t>
  </si>
  <si>
    <t xml:space="preserve">Q8</t>
  </si>
  <si>
    <t xml:space="preserve">Total</t>
  </si>
  <si>
    <t xml:space="preserve">Balance-weighted loss rate</t>
  </si>
  <si>
    <t xml:space="preserve">Simple average of quarters</t>
  </si>
  <si>
    <t xml:space="preserve">Highest quarter</t>
  </si>
  <si>
    <t xml:space="preserve">Write-offs are attributed to the bucket the balance was in at the quarter end and tracked until the debt is collected or written off, usually 12 months. Quarters too recent for their outcome to be known should be left out. Recoveries after write-off reduce the amounts written off.</t>
  </si>
  <si>
    <t xml:space="preserve">Forward-looking</t>
  </si>
  <si>
    <t xml:space="preserve">Historical loss rates adjusted for the economic outlook, then applied to today's ageing to give the allowance.</t>
  </si>
  <si>
    <t xml:space="preserve">Average GDP growth in the historical period</t>
  </si>
  <si>
    <t xml:space="preserve">Forecast GDP growth for the next 12 months</t>
  </si>
  <si>
    <t xml:space="preserve">Loss rates rise by this much for each 1 point fall in GDP growth</t>
  </si>
  <si>
    <t xml:space="preserve">Forward-looking scalar</t>
  </si>
  <si>
    <t xml:space="preserve">Historical loss rate</t>
  </si>
  <si>
    <t xml:space="preserve">Adjusted loss rate</t>
  </si>
  <si>
    <t xml:space="preserve">Balance today</t>
  </si>
  <si>
    <t xml:space="preserve">Allowance on historical rates</t>
  </si>
  <si>
    <t xml:space="preserve">Allowance on adjusted rates</t>
  </si>
  <si>
    <t xml:space="preserve">Total balance</t>
  </si>
  <si>
    <t xml:space="preserve">Allowance, historical rates</t>
  </si>
  <si>
    <t xml:space="preserve">Increase from the adjustment</t>
  </si>
  <si>
    <t xml:space="preserve">The scalar links loss rates to one economic variable; the sensitivity should come from the company's own history of loss rates against GDP, unemployment or an industry indicator. Where no relationship can be shown, a judgemental adjustment must still be supported by evidence.</t>
  </si>
  <si>
    <t xml:space="preserve">Segments</t>
  </si>
  <si>
    <t xml:space="preserve">Customers with different credit risk need their own loss rates. A single blended matrix understates the allowance when the mix shifts to riskier customers.</t>
  </si>
  <si>
    <t xml:space="preserve">Retail chains</t>
  </si>
  <si>
    <t xml:space="preserve">Loss rate (forward-looking)</t>
  </si>
  <si>
    <t xml:space="preserve">Balance in the historical period (average)</t>
  </si>
  <si>
    <t xml:space="preserve">Allowance</t>
  </si>
  <si>
    <t xml:space="preserve">Independent shops</t>
  </si>
  <si>
    <t xml:space="preserve">Blended</t>
  </si>
  <si>
    <t xml:space="preserve">Blended loss rate (historical mix)</t>
  </si>
  <si>
    <t xml:space="preserve">Total balance today</t>
  </si>
  <si>
    <t xml:space="preserve">Allowance, one blended matrix</t>
  </si>
  <si>
    <t xml:space="preserve">Allowance, segmented</t>
  </si>
  <si>
    <t xml:space="preserve">Understatement from blending</t>
  </si>
</sst>
</file>

<file path=xl/styles.xml><?xml version="1.0" encoding="utf-8"?>
<styleSheet xmlns="http://schemas.openxmlformats.org/spreadsheetml/2006/main">
  <numFmts count="6">
    <numFmt numFmtId="164" formatCode="General"/>
    <numFmt numFmtId="165" formatCode="#,##0"/>
    <numFmt numFmtId="166" formatCode="0.00%"/>
    <numFmt numFmtId="167" formatCode="#,##0;\(#,##0\);;"/>
    <numFmt numFmtId="168" formatCode="0.0%;\(0.0%\);;"/>
    <numFmt numFmtId="169" formatCode="0.000\x"/>
  </numFmts>
  <fonts count="25">
    <font>
      <sz val="11"/>
      <color theme="1"/>
      <name val="Calibri"/>
      <family val="2"/>
      <charset val="1"/>
    </font>
    <font>
      <sz val="10"/>
      <name val="Arial"/>
      <family val="0"/>
    </font>
    <font>
      <sz val="10"/>
      <name val="Arial"/>
      <family val="0"/>
    </font>
    <font>
      <sz val="10"/>
      <name val="Arial"/>
      <family val="0"/>
    </font>
    <font>
      <b val="true"/>
      <sz val="22"/>
      <color rgb="FFFFFFFF"/>
      <name val="Arial"/>
      <family val="0"/>
      <charset val="1"/>
    </font>
    <font>
      <sz val="11"/>
      <color rgb="FFCFE0E3"/>
      <name val="Arial"/>
      <family val="0"/>
      <charset val="1"/>
    </font>
    <font>
      <b val="true"/>
      <sz val="9"/>
      <color rgb="FF86BC25"/>
      <name val="Arial"/>
      <family val="0"/>
      <charset val="1"/>
    </font>
    <font>
      <b val="true"/>
      <sz val="28"/>
      <color rgb="FF86BC25"/>
      <name val="Arial"/>
      <family val="0"/>
      <charset val="1"/>
    </font>
    <font>
      <b val="true"/>
      <sz val="12"/>
      <color rgb="FF0E3D4A"/>
      <name val="Arial"/>
      <family val="0"/>
      <charset val="1"/>
    </font>
    <font>
      <sz val="9"/>
      <color rgb="FF6B7A80"/>
      <name val="Arial"/>
      <family val="0"/>
      <charset val="1"/>
    </font>
    <font>
      <b val="true"/>
      <sz val="20"/>
      <color rgb="FF0E3D4A"/>
      <name val="Arial"/>
      <family val="0"/>
      <charset val="1"/>
    </font>
    <font>
      <b val="true"/>
      <sz val="10"/>
      <color rgb="FF0000FF"/>
      <name val="Arial"/>
      <family val="0"/>
      <charset val="1"/>
    </font>
    <font>
      <b val="true"/>
      <sz val="10"/>
      <color rgb="FF0E3D4A"/>
      <name val="Arial"/>
      <family val="0"/>
      <charset val="1"/>
    </font>
    <font>
      <b val="true"/>
      <sz val="10"/>
      <color rgb="FF2E6B12"/>
      <name val="Arial"/>
      <family val="0"/>
      <charset val="1"/>
    </font>
    <font>
      <b val="true"/>
      <sz val="10"/>
      <color rgb="FFA12B1E"/>
      <name val="Arial"/>
      <family val="0"/>
      <charset val="1"/>
    </font>
    <font>
      <b val="true"/>
      <sz val="11"/>
      <color rgb="FF0E3D4A"/>
      <name val="Arial"/>
      <family val="0"/>
      <charset val="1"/>
    </font>
    <font>
      <sz val="8"/>
      <color rgb="FF6B7A80"/>
      <name val="Arial"/>
      <family val="0"/>
      <charset val="1"/>
    </font>
    <font>
      <b val="true"/>
      <sz val="16"/>
      <color rgb="FFFFFFFF"/>
      <name val="Arial"/>
      <family val="0"/>
      <charset val="1"/>
    </font>
    <font>
      <sz val="10"/>
      <color rgb="FFCFE0E3"/>
      <name val="Arial"/>
      <family val="0"/>
      <charset val="1"/>
    </font>
    <font>
      <b val="true"/>
      <sz val="10"/>
      <color rgb="FFFFFFFF"/>
      <name val="Arial"/>
      <family val="0"/>
      <charset val="1"/>
    </font>
    <font>
      <sz val="10"/>
      <color rgb="FF0000FF"/>
      <name val="Arial"/>
      <family val="0"/>
      <charset val="1"/>
    </font>
    <font>
      <b val="true"/>
      <sz val="10"/>
      <name val="Arial"/>
      <family val="0"/>
      <charset val="1"/>
    </font>
    <font>
      <sz val="10"/>
      <color rgb="FF6B7A80"/>
      <name val="Arial"/>
      <family val="0"/>
      <charset val="1"/>
    </font>
    <font>
      <sz val="10"/>
      <name val="Arial"/>
      <family val="0"/>
      <charset val="1"/>
    </font>
    <font>
      <sz val="10"/>
      <color rgb="FF0E3D4A"/>
      <name val="Arial"/>
      <family val="0"/>
      <charset val="1"/>
    </font>
  </fonts>
  <fills count="9">
    <fill>
      <patternFill patternType="none"/>
    </fill>
    <fill>
      <patternFill patternType="gray125"/>
    </fill>
    <fill>
      <patternFill patternType="solid">
        <fgColor rgb="FF0E3D4A"/>
        <bgColor rgb="FF333333"/>
      </patternFill>
    </fill>
    <fill>
      <patternFill patternType="solid">
        <fgColor rgb="FF86BC25"/>
        <bgColor rgb="FF808000"/>
      </patternFill>
    </fill>
    <fill>
      <patternFill patternType="solid">
        <fgColor rgb="FFF3F5F0"/>
        <bgColor rgb="FFFFFFFF"/>
      </patternFill>
    </fill>
    <fill>
      <patternFill patternType="solid">
        <fgColor rgb="FFFFFFFF"/>
        <bgColor rgb="FFF3F5F0"/>
      </patternFill>
    </fill>
    <fill>
      <patternFill patternType="solid">
        <fgColor rgb="FFFFF4C2"/>
        <bgColor rgb="FFFFFF99"/>
      </patternFill>
    </fill>
    <fill>
      <patternFill patternType="solid">
        <fgColor rgb="FFDFF0D0"/>
        <bgColor rgb="FFF3F5F0"/>
      </patternFill>
    </fill>
    <fill>
      <patternFill patternType="solid">
        <fgColor rgb="FFF8D7D2"/>
        <bgColor rgb="FFD5DBD8"/>
      </patternFill>
    </fill>
  </fills>
  <borders count="9">
    <border diagonalUp="false" diagonalDown="false">
      <left/>
      <right/>
      <top/>
      <bottom/>
      <diagonal/>
    </border>
    <border diagonalUp="false" diagonalDown="false">
      <left style="thin">
        <color rgb="FFD5DBD8"/>
      </left>
      <right/>
      <top style="thin">
        <color rgb="FFD5DBD8"/>
      </top>
      <bottom style="thin">
        <color rgb="FFD5DBD8"/>
      </bottom>
      <diagonal/>
    </border>
    <border diagonalUp="false" diagonalDown="false">
      <left/>
      <right style="thin">
        <color rgb="FFD5DBD8"/>
      </right>
      <top style="thin">
        <color rgb="FFD5DBD8"/>
      </top>
      <bottom/>
      <diagonal/>
    </border>
    <border diagonalUp="false" diagonalDown="false">
      <left/>
      <right style="thin">
        <color rgb="FFD5DBD8"/>
      </right>
      <top/>
      <bottom style="thin">
        <color rgb="FFD5DBD8"/>
      </bottom>
      <diagonal/>
    </border>
    <border diagonalUp="false" diagonalDown="false">
      <left style="thin">
        <color rgb="FFD5DBD8"/>
      </left>
      <right style="thin">
        <color rgb="FFD5DBD8"/>
      </right>
      <top style="medium">
        <color rgb="FF0E3D4A"/>
      </top>
      <bottom/>
      <diagonal/>
    </border>
    <border diagonalUp="false" diagonalDown="false">
      <left style="thin">
        <color rgb="FFD5DBD8"/>
      </left>
      <right style="thin">
        <color rgb="FFD5DBD8"/>
      </right>
      <top/>
      <bottom style="thin">
        <color rgb="FFD5DBD8"/>
      </bottom>
      <diagonal/>
    </border>
    <border diagonalUp="false" diagonalDown="false">
      <left style="thin">
        <color rgb="FFD5DBD8"/>
      </left>
      <right style="thin">
        <color rgb="FFD5DBD8"/>
      </right>
      <top style="thin">
        <color rgb="FFD5DBD8"/>
      </top>
      <bottom style="thin">
        <color rgb="FFD5DBD8"/>
      </bottom>
      <diagonal/>
    </border>
    <border diagonalUp="false" diagonalDown="false">
      <left style="thick">
        <color rgb="FFFFFFFF"/>
      </left>
      <right style="thick">
        <color rgb="FFFFFFFF"/>
      </right>
      <top/>
      <bottom/>
      <diagonal/>
    </border>
    <border diagonalUp="false" diagonalDown="false">
      <left/>
      <right/>
      <top/>
      <bottom style="hair">
        <color rgb="FFD5DBD8"/>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true" applyAlignment="true" applyProtection="false">
      <alignment horizontal="left" vertical="center" textRotation="0" wrapText="true" indent="1" shrinkToFit="false"/>
      <protection locked="true" hidden="false"/>
    </xf>
    <xf numFmtId="164" fontId="5" fillId="2" borderId="0" xfId="0" applyFont="true" applyBorder="true" applyAlignment="true" applyProtection="false">
      <alignment horizontal="left" vertical="center" textRotation="0" wrapText="true" indent="1"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0" fillId="3" borderId="0" xfId="0" applyFont="false" applyBorder="false" applyAlignment="false" applyProtection="false">
      <alignment horizontal="general" vertical="bottom" textRotation="0" wrapText="false" indent="0" shrinkToFit="false"/>
      <protection locked="true" hidden="false"/>
    </xf>
    <xf numFmtId="164" fontId="6" fillId="0" borderId="0" xfId="0" applyFont="true" applyBorder="true" applyAlignment="true" applyProtection="false">
      <alignment horizontal="left" vertical="center" textRotation="0" wrapText="true" indent="1" shrinkToFit="false"/>
      <protection locked="true" hidden="false"/>
    </xf>
    <xf numFmtId="164" fontId="7" fillId="4" borderId="1" xfId="0" applyFont="true" applyBorder="true" applyAlignment="true" applyProtection="false">
      <alignment horizontal="center" vertical="center" textRotation="0" wrapText="true" indent="0" shrinkToFit="false"/>
      <protection locked="true" hidden="false"/>
    </xf>
    <xf numFmtId="164" fontId="8" fillId="4" borderId="2" xfId="0" applyFont="true" applyBorder="true" applyAlignment="true" applyProtection="false">
      <alignment horizontal="left" vertical="bottom" textRotation="0" wrapText="true" indent="1" shrinkToFit="false"/>
      <protection locked="true" hidden="false"/>
    </xf>
    <xf numFmtId="164" fontId="9" fillId="4" borderId="3" xfId="0" applyFont="true" applyBorder="true" applyAlignment="true" applyProtection="false">
      <alignment horizontal="left" vertical="top" textRotation="0" wrapText="true" indent="1" shrinkToFit="false"/>
      <protection locked="true" hidden="false"/>
    </xf>
    <xf numFmtId="164" fontId="9" fillId="5" borderId="4" xfId="0" applyFont="true" applyBorder="true" applyAlignment="true" applyProtection="false">
      <alignment horizontal="center" vertical="center" textRotation="0" wrapText="true" indent="0" shrinkToFit="false"/>
      <protection locked="true" hidden="false"/>
    </xf>
    <xf numFmtId="165" fontId="10" fillId="5" borderId="5" xfId="0" applyFont="true" applyBorder="true" applyAlignment="true" applyProtection="false">
      <alignment horizontal="center" vertical="center" textRotation="0" wrapText="true" indent="0" shrinkToFit="false"/>
      <protection locked="true" hidden="false"/>
    </xf>
    <xf numFmtId="166" fontId="10" fillId="5" borderId="5" xfId="0" applyFont="true" applyBorder="true" applyAlignment="true" applyProtection="false">
      <alignment horizontal="center" vertical="center" textRotation="0" wrapText="true" indent="0" shrinkToFit="false"/>
      <protection locked="true" hidden="false"/>
    </xf>
    <xf numFmtId="164" fontId="11" fillId="6" borderId="0" xfId="0" applyFont="true" applyBorder="true" applyAlignment="true" applyProtection="false">
      <alignment horizontal="center" vertical="center" textRotation="0" wrapText="true" indent="0" shrinkToFit="false"/>
      <protection locked="true" hidden="false"/>
    </xf>
    <xf numFmtId="164" fontId="12" fillId="5" borderId="6" xfId="0" applyFont="true" applyBorder="true" applyAlignment="true" applyProtection="false">
      <alignment horizontal="center" vertical="center" textRotation="0" wrapText="true" indent="0" shrinkToFit="false"/>
      <protection locked="true" hidden="false"/>
    </xf>
    <xf numFmtId="164" fontId="13" fillId="7" borderId="0" xfId="0" applyFont="true" applyBorder="true" applyAlignment="true" applyProtection="false">
      <alignment horizontal="center" vertical="center" textRotation="0" wrapText="true" indent="0" shrinkToFit="false"/>
      <protection locked="true" hidden="false"/>
    </xf>
    <xf numFmtId="164" fontId="14" fillId="8" borderId="0" xfId="0" applyFont="true" applyBorder="true" applyAlignment="true" applyProtection="false">
      <alignment horizontal="center" vertical="center" textRotation="0" wrapText="true" indent="0" shrinkToFit="false"/>
      <protection locked="true" hidden="false"/>
    </xf>
    <xf numFmtId="164" fontId="15" fillId="3" borderId="7" xfId="0" applyFont="true" applyBorder="true" applyAlignment="true" applyProtection="false">
      <alignment horizontal="center" vertical="center" textRotation="0" wrapText="true" indent="0" shrinkToFit="false"/>
      <protection locked="true" hidden="false"/>
    </xf>
    <xf numFmtId="164" fontId="16" fillId="0" borderId="0" xfId="0" applyFont="true" applyBorder="true" applyAlignment="true" applyProtection="false">
      <alignment horizontal="left" vertical="center" textRotation="0" wrapText="true" indent="1" shrinkToFit="false"/>
      <protection locked="true" hidden="false"/>
    </xf>
    <xf numFmtId="164" fontId="17" fillId="2" borderId="0" xfId="0" applyFont="true" applyBorder="true" applyAlignment="true" applyProtection="false">
      <alignment horizontal="left" vertical="center" textRotation="0" wrapText="true" indent="1" shrinkToFit="false"/>
      <protection locked="true" hidden="false"/>
    </xf>
    <xf numFmtId="164" fontId="18" fillId="2" borderId="0" xfId="0" applyFont="true" applyBorder="true" applyAlignment="true" applyProtection="false">
      <alignment horizontal="left" vertical="center" textRotation="0" wrapText="true" indent="1" shrinkToFit="false"/>
      <protection locked="true" hidden="false"/>
    </xf>
    <xf numFmtId="164" fontId="19" fillId="2" borderId="0" xfId="0" applyFont="true" applyBorder="false" applyAlignment="true" applyProtection="false">
      <alignment horizontal="left" vertical="center" textRotation="0" wrapText="true" indent="1" shrinkToFit="false"/>
      <protection locked="true" hidden="false"/>
    </xf>
    <xf numFmtId="164" fontId="19" fillId="2" borderId="0" xfId="0" applyFont="true" applyBorder="false" applyAlignment="true" applyProtection="false">
      <alignment horizontal="center" vertical="center" textRotation="0" wrapText="true" indent="0" shrinkToFit="false"/>
      <protection locked="true" hidden="false"/>
    </xf>
    <xf numFmtId="164" fontId="12" fillId="0" borderId="8" xfId="0" applyFont="true" applyBorder="true" applyAlignment="false" applyProtection="false">
      <alignment horizontal="general" vertical="bottom" textRotation="0" wrapText="false" indent="0" shrinkToFit="false"/>
      <protection locked="true" hidden="false"/>
    </xf>
    <xf numFmtId="167" fontId="20" fillId="6" borderId="8" xfId="0" applyFont="true" applyBorder="true" applyAlignment="false" applyProtection="false">
      <alignment horizontal="general" vertical="bottom" textRotation="0" wrapText="false" indent="0" shrinkToFit="false"/>
      <protection locked="true" hidden="false"/>
    </xf>
    <xf numFmtId="167" fontId="19" fillId="2" borderId="0" xfId="0" applyFont="true" applyBorder="false" applyAlignment="false" applyProtection="false">
      <alignment horizontal="general" vertical="bottom" textRotation="0" wrapText="false" indent="0" shrinkToFit="false"/>
      <protection locked="true" hidden="false"/>
    </xf>
    <xf numFmtId="164" fontId="19" fillId="2" borderId="0" xfId="0" applyFont="true" applyBorder="false" applyAlignment="true" applyProtection="false">
      <alignment horizontal="center" vertical="bottom" textRotation="0" wrapText="false" indent="0" shrinkToFit="false"/>
      <protection locked="true" hidden="false"/>
    </xf>
    <xf numFmtId="164" fontId="12" fillId="0" borderId="0" xfId="0" applyFont="true" applyBorder="false" applyAlignment="true" applyProtection="false">
      <alignment horizontal="left" vertical="center" textRotation="0" wrapText="true" indent="1" shrinkToFit="false"/>
      <protection locked="true" hidden="false"/>
    </xf>
    <xf numFmtId="166" fontId="21" fillId="0" borderId="8" xfId="0" applyFont="true" applyBorder="true" applyAlignment="false" applyProtection="false">
      <alignment horizontal="general" vertical="bottom" textRotation="0" wrapText="false" indent="0" shrinkToFit="false"/>
      <protection locked="true" hidden="false"/>
    </xf>
    <xf numFmtId="164" fontId="22" fillId="0" borderId="0" xfId="0" applyFont="true" applyBorder="false" applyAlignment="true" applyProtection="false">
      <alignment horizontal="left" vertical="center" textRotation="0" wrapText="true" indent="1" shrinkToFit="false"/>
      <protection locked="true" hidden="false"/>
    </xf>
    <xf numFmtId="166" fontId="23" fillId="0" borderId="8" xfId="0" applyFont="true" applyBorder="true" applyAlignment="false" applyProtection="false">
      <alignment horizontal="general" vertical="bottom" textRotation="0" wrapText="false" indent="0" shrinkToFit="false"/>
      <protection locked="true" hidden="false"/>
    </xf>
    <xf numFmtId="164" fontId="9" fillId="0" borderId="0" xfId="0" applyFont="true" applyBorder="true" applyAlignment="true" applyProtection="false">
      <alignment horizontal="left" vertical="top" textRotation="0" wrapText="true" indent="1" shrinkToFit="false"/>
      <protection locked="true" hidden="false"/>
    </xf>
    <xf numFmtId="166" fontId="20" fillId="6" borderId="8" xfId="0" applyFont="true" applyBorder="true" applyAlignment="false" applyProtection="false">
      <alignment horizontal="general" vertical="bottom" textRotation="0" wrapText="false" indent="0" shrinkToFit="false"/>
      <protection locked="true" hidden="false"/>
    </xf>
    <xf numFmtId="168" fontId="20" fillId="6" borderId="8" xfId="0" applyFont="true" applyBorder="true" applyAlignment="false" applyProtection="false">
      <alignment horizontal="general" vertical="bottom" textRotation="0" wrapText="false" indent="0" shrinkToFit="false"/>
      <protection locked="true" hidden="false"/>
    </xf>
    <xf numFmtId="169" fontId="21" fillId="0" borderId="8" xfId="0" applyFont="true" applyBorder="true" applyAlignment="false" applyProtection="false">
      <alignment horizontal="general" vertical="bottom" textRotation="0" wrapText="false" indent="0" shrinkToFit="false"/>
      <protection locked="true" hidden="false"/>
    </xf>
    <xf numFmtId="167" fontId="23" fillId="0" borderId="8" xfId="0" applyFont="true" applyBorder="true" applyAlignment="false" applyProtection="false">
      <alignment horizontal="general" vertical="bottom" textRotation="0" wrapText="false" indent="0" shrinkToFit="false"/>
      <protection locked="true" hidden="false"/>
    </xf>
    <xf numFmtId="167" fontId="21" fillId="0" borderId="8" xfId="0" applyFont="true" applyBorder="true" applyAlignment="false" applyProtection="false">
      <alignment horizontal="general" vertical="bottom" textRotation="0" wrapText="false" indent="0" shrinkToFit="false"/>
      <protection locked="true" hidden="false"/>
    </xf>
    <xf numFmtId="164" fontId="24" fillId="0" borderId="0" xfId="0" applyFont="true" applyBorder="false" applyAlignment="true" applyProtection="false">
      <alignment horizontal="left" vertical="center" textRotation="0" wrapText="true" indent="1" shrinkToFit="false"/>
      <protection locked="true" hidden="false"/>
    </xf>
    <xf numFmtId="164" fontId="24" fillId="0" borderId="0" xfId="0" applyFont="true" applyBorder="true" applyAlignment="true" applyProtection="false">
      <alignment horizontal="left" vertical="center" textRotation="0" wrapText="true" indent="1" shrinkToFit="false"/>
      <protection locked="true" hidden="false"/>
    </xf>
    <xf numFmtId="164" fontId="12" fillId="0" borderId="0" xfId="0" applyFont="true" applyBorder="true" applyAlignment="true" applyProtection="false">
      <alignment horizontal="left" vertical="center" textRotation="0" wrapText="true" indent="1"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2E6B12"/>
      <rgbColor rgb="FF000080"/>
      <rgbColor rgb="FF808000"/>
      <rgbColor rgb="FF800080"/>
      <rgbColor rgb="FF008080"/>
      <rgbColor rgb="FFC0C0C0"/>
      <rgbColor rgb="FF6B7A80"/>
      <rgbColor rgb="FF9999FF"/>
      <rgbColor rgb="FF993366"/>
      <rgbColor rgb="FFFFF4C2"/>
      <rgbColor rgb="FFF3F5F0"/>
      <rgbColor rgb="FF660066"/>
      <rgbColor rgb="FFFF8080"/>
      <rgbColor rgb="FF0066CC"/>
      <rgbColor rgb="FFD5DBD8"/>
      <rgbColor rgb="FF000080"/>
      <rgbColor rgb="FFFF00FF"/>
      <rgbColor rgb="FFFFFF00"/>
      <rgbColor rgb="FF00FFFF"/>
      <rgbColor rgb="FF800080"/>
      <rgbColor rgb="FF800000"/>
      <rgbColor rgb="FF008080"/>
      <rgbColor rgb="FF0000FF"/>
      <rgbColor rgb="FF00CCFF"/>
      <rgbColor rgb="FFCFE0E3"/>
      <rgbColor rgb="FFDFF0D0"/>
      <rgbColor rgb="FFFFFF99"/>
      <rgbColor rgb="FF99CCFF"/>
      <rgbColor rgb="FFFF99CC"/>
      <rgbColor rgb="FFCC99FF"/>
      <rgbColor rgb="FFF8D7D2"/>
      <rgbColor rgb="FF3366FF"/>
      <rgbColor rgb="FF33CCCC"/>
      <rgbColor rgb="FF86BC25"/>
      <rgbColor rgb="FFFFCC00"/>
      <rgbColor rgb="FFFF9900"/>
      <rgbColor rgb="FFFF6600"/>
      <rgbColor rgb="FF666699"/>
      <rgbColor rgb="FF969696"/>
      <rgbColor rgb="FF0E3D4A"/>
      <rgbColor rgb="FF339966"/>
      <rgbColor rgb="FF003300"/>
      <rgbColor rgb="FF333300"/>
      <rgbColor rgb="FFA12B1E"/>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86BC25"/>
    <pageSetUpPr fitToPage="true"/>
  </sheetPr>
  <dimension ref="B1:M41"/>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8" zeroHeight="false" outlineLevelRow="0" outlineLevelCol="0"/>
  <cols>
    <col collapsed="false" customWidth="true" hidden="false" outlineLevel="0" max="1" min="1" style="0" width="2.5"/>
    <col collapsed="false" customWidth="true" hidden="false" outlineLevel="0" max="13" min="2" style="0" width="11.5"/>
  </cols>
  <sheetData>
    <row r="1" customFormat="false" ht="18" hidden="false" customHeight="false" outlineLevel="0" collapsed="false"/>
    <row r="2" customFormat="false" ht="24" hidden="false" customHeight="true" outlineLevel="0" collapsed="false">
      <c r="B2" s="1" t="s">
        <v>0</v>
      </c>
      <c r="C2" s="1"/>
      <c r="D2" s="1"/>
      <c r="E2" s="1"/>
      <c r="F2" s="1"/>
      <c r="G2" s="1"/>
      <c r="H2" s="1"/>
      <c r="I2" s="1"/>
      <c r="J2" s="1"/>
      <c r="K2" s="1"/>
      <c r="L2" s="1"/>
      <c r="M2" s="1"/>
    </row>
    <row r="3" customFormat="false" ht="24" hidden="false" customHeight="true" outlineLevel="0" collapsed="false">
      <c r="B3" s="1"/>
      <c r="C3" s="1"/>
      <c r="D3" s="1"/>
      <c r="E3" s="1"/>
      <c r="F3" s="1"/>
      <c r="G3" s="1"/>
      <c r="H3" s="1"/>
      <c r="I3" s="1"/>
      <c r="J3" s="1"/>
      <c r="K3" s="1"/>
      <c r="L3" s="1"/>
      <c r="M3" s="1"/>
    </row>
    <row r="4" customFormat="false" ht="21.75" hidden="false" customHeight="true" outlineLevel="0" collapsed="false">
      <c r="B4" s="2" t="s">
        <v>1</v>
      </c>
      <c r="C4" s="2"/>
      <c r="D4" s="2"/>
      <c r="E4" s="2"/>
      <c r="F4" s="2"/>
      <c r="G4" s="2"/>
      <c r="H4" s="2"/>
      <c r="I4" s="2"/>
      <c r="J4" s="2"/>
      <c r="K4" s="2"/>
      <c r="L4" s="2"/>
      <c r="M4" s="2"/>
    </row>
    <row r="5" customFormat="false" ht="7.5" hidden="false" customHeight="true" outlineLevel="0" collapsed="false">
      <c r="B5" s="3"/>
      <c r="C5" s="3"/>
      <c r="D5" s="3"/>
      <c r="E5" s="3"/>
      <c r="F5" s="3"/>
      <c r="G5" s="3"/>
      <c r="H5" s="3"/>
      <c r="I5" s="3"/>
      <c r="J5" s="3"/>
      <c r="K5" s="3"/>
      <c r="L5" s="3"/>
      <c r="M5" s="3"/>
    </row>
    <row r="6" customFormat="false" ht="4.5" hidden="false" customHeight="true" outlineLevel="0" collapsed="false">
      <c r="B6" s="4"/>
      <c r="C6" s="4"/>
      <c r="D6" s="4"/>
      <c r="E6" s="4"/>
      <c r="F6" s="4"/>
      <c r="G6" s="4"/>
      <c r="H6" s="4"/>
      <c r="I6" s="4"/>
      <c r="J6" s="4"/>
      <c r="K6" s="4"/>
      <c r="L6" s="4"/>
      <c r="M6" s="4"/>
    </row>
    <row r="7" customFormat="false" ht="18" hidden="false" customHeight="false" outlineLevel="0" collapsed="false"/>
    <row r="8" customFormat="false" ht="18" hidden="false" customHeight="true" outlineLevel="0" collapsed="false">
      <c r="B8" s="5" t="s">
        <v>2</v>
      </c>
      <c r="C8" s="5"/>
      <c r="D8" s="5"/>
      <c r="E8" s="5"/>
      <c r="F8" s="5"/>
      <c r="G8" s="5"/>
      <c r="H8" s="5"/>
      <c r="I8" s="5"/>
      <c r="J8" s="5"/>
      <c r="K8" s="5"/>
      <c r="L8" s="5"/>
      <c r="M8" s="5"/>
    </row>
    <row r="9" customFormat="false" ht="24" hidden="false" customHeight="true" outlineLevel="0" collapsed="false">
      <c r="B9" s="6" t="n">
        <v>1</v>
      </c>
      <c r="C9" s="7" t="s">
        <v>3</v>
      </c>
      <c r="D9" s="7"/>
      <c r="E9" s="7"/>
      <c r="F9" s="6" t="n">
        <v>2</v>
      </c>
      <c r="G9" s="7" t="s">
        <v>4</v>
      </c>
      <c r="H9" s="7"/>
      <c r="I9" s="7"/>
      <c r="J9" s="6" t="n">
        <v>3</v>
      </c>
      <c r="K9" s="7" t="s">
        <v>5</v>
      </c>
      <c r="L9" s="7"/>
      <c r="M9" s="7"/>
    </row>
    <row r="10" customFormat="false" ht="24" hidden="false" customHeight="true" outlineLevel="0" collapsed="false">
      <c r="B10" s="6"/>
      <c r="C10" s="7"/>
      <c r="D10" s="7"/>
      <c r="E10" s="7"/>
      <c r="F10" s="6"/>
      <c r="G10" s="7"/>
      <c r="H10" s="7"/>
      <c r="I10" s="7"/>
      <c r="J10" s="6"/>
      <c r="K10" s="7"/>
      <c r="L10" s="7"/>
      <c r="M10" s="7"/>
    </row>
    <row r="11" customFormat="false" ht="24" hidden="false" customHeight="true" outlineLevel="0" collapsed="false">
      <c r="B11" s="6"/>
      <c r="C11" s="8" t="s">
        <v>6</v>
      </c>
      <c r="D11" s="8"/>
      <c r="E11" s="8"/>
      <c r="F11" s="6"/>
      <c r="G11" s="8" t="s">
        <v>7</v>
      </c>
      <c r="H11" s="8"/>
      <c r="I11" s="8"/>
      <c r="J11" s="6"/>
      <c r="K11" s="8" t="s">
        <v>8</v>
      </c>
      <c r="L11" s="8"/>
      <c r="M11" s="8"/>
    </row>
    <row r="12" customFormat="false" ht="18" hidden="false" customHeight="false" outlineLevel="0" collapsed="false"/>
    <row r="13" customFormat="false" ht="18" hidden="false" customHeight="true" outlineLevel="0" collapsed="false">
      <c r="B13" s="5" t="s">
        <v>9</v>
      </c>
      <c r="C13" s="5"/>
      <c r="D13" s="5"/>
      <c r="E13" s="5"/>
      <c r="F13" s="5"/>
      <c r="G13" s="5"/>
      <c r="H13" s="5"/>
      <c r="I13" s="5"/>
      <c r="J13" s="5"/>
      <c r="K13" s="5"/>
      <c r="L13" s="5"/>
      <c r="M13" s="5"/>
    </row>
    <row r="14" customFormat="false" ht="18" hidden="false" customHeight="true" outlineLevel="0" collapsed="false">
      <c r="B14" s="9" t="s">
        <v>10</v>
      </c>
      <c r="C14" s="9"/>
      <c r="D14" s="9"/>
      <c r="E14" s="9" t="s">
        <v>11</v>
      </c>
      <c r="F14" s="9"/>
      <c r="G14" s="9"/>
      <c r="H14" s="9" t="s">
        <v>12</v>
      </c>
      <c r="I14" s="9"/>
      <c r="J14" s="9"/>
      <c r="K14" s="9" t="s">
        <v>13</v>
      </c>
      <c r="L14" s="9"/>
      <c r="M14" s="9"/>
    </row>
    <row r="15" customFormat="false" ht="21.75" hidden="false" customHeight="true" outlineLevel="0" collapsed="false">
      <c r="B15" s="10" t="n">
        <f aca="false">'Forward-looking'!C20</f>
        <v>25179.9825419634</v>
      </c>
      <c r="C15" s="10"/>
      <c r="D15" s="10"/>
      <c r="E15" s="10" t="n">
        <f aca="false">'Forward-looking'!C21</f>
        <v>28956.9799232579</v>
      </c>
      <c r="F15" s="10"/>
      <c r="G15" s="10"/>
      <c r="H15" s="11" t="n">
        <f aca="false">'Forward-looking'!C22</f>
        <v>0.0245398134942863</v>
      </c>
      <c r="I15" s="11"/>
      <c r="J15" s="11"/>
      <c r="K15" s="10" t="n">
        <f aca="false">Segments!H26</f>
        <v>4449</v>
      </c>
      <c r="L15" s="10"/>
      <c r="M15" s="10"/>
    </row>
    <row r="16" customFormat="false" ht="21.75" hidden="false" customHeight="true" outlineLevel="0" collapsed="false">
      <c r="B16" s="10"/>
      <c r="C16" s="10"/>
      <c r="D16" s="10"/>
      <c r="E16" s="10"/>
      <c r="F16" s="10"/>
      <c r="G16" s="10"/>
      <c r="H16" s="11"/>
      <c r="I16" s="11"/>
      <c r="J16" s="11"/>
      <c r="K16" s="10"/>
      <c r="L16" s="10"/>
      <c r="M16" s="10"/>
    </row>
    <row r="17" customFormat="false" ht="18" hidden="false" customHeight="false" outlineLevel="0" collapsed="false"/>
    <row r="18" customFormat="false" ht="18" hidden="false" customHeight="true" outlineLevel="0" collapsed="false">
      <c r="B18" s="5" t="s">
        <v>14</v>
      </c>
      <c r="C18" s="5"/>
      <c r="D18" s="5"/>
      <c r="E18" s="5"/>
      <c r="F18" s="5"/>
      <c r="G18" s="5"/>
      <c r="H18" s="5"/>
      <c r="I18" s="5"/>
      <c r="J18" s="5"/>
      <c r="K18" s="5"/>
      <c r="L18" s="5"/>
      <c r="M18" s="5"/>
    </row>
    <row r="19" customFormat="false" ht="24" hidden="false" customHeight="true" outlineLevel="0" collapsed="false">
      <c r="B19" s="12" t="s">
        <v>15</v>
      </c>
      <c r="C19" s="12"/>
      <c r="D19" s="12"/>
      <c r="E19" s="13" t="s">
        <v>16</v>
      </c>
      <c r="F19" s="13"/>
      <c r="G19" s="13"/>
      <c r="H19" s="14" t="s">
        <v>17</v>
      </c>
      <c r="I19" s="14"/>
      <c r="J19" s="14"/>
      <c r="K19" s="15" t="s">
        <v>18</v>
      </c>
      <c r="L19" s="15"/>
      <c r="M19" s="15"/>
    </row>
    <row r="20" customFormat="false" ht="18" hidden="false" customHeight="false" outlineLevel="0" collapsed="false"/>
    <row r="21" customFormat="false" ht="18" hidden="false" customHeight="true" outlineLevel="0" collapsed="false">
      <c r="B21" s="5" t="s">
        <v>19</v>
      </c>
      <c r="C21" s="5"/>
      <c r="D21" s="5"/>
      <c r="E21" s="5"/>
      <c r="F21" s="5"/>
      <c r="G21" s="5"/>
      <c r="H21" s="5"/>
      <c r="I21" s="5"/>
      <c r="J21" s="5"/>
      <c r="K21" s="5"/>
      <c r="L21" s="5"/>
      <c r="M21" s="5"/>
    </row>
    <row r="22" customFormat="false" ht="27.75" hidden="false" customHeight="true" outlineLevel="0" collapsed="false">
      <c r="B22" s="16" t="s">
        <v>20</v>
      </c>
      <c r="C22" s="16"/>
      <c r="D22" s="16"/>
      <c r="E22" s="16" t="s">
        <v>21</v>
      </c>
      <c r="F22" s="16"/>
      <c r="G22" s="16"/>
      <c r="H22" s="16" t="s">
        <v>22</v>
      </c>
      <c r="I22" s="16"/>
      <c r="J22" s="16"/>
    </row>
    <row r="23" customFormat="false" ht="18" hidden="false" customHeight="false" outlineLevel="0" collapsed="false"/>
    <row r="24" customFormat="false" ht="18" hidden="false" customHeight="false" outlineLevel="0" collapsed="false"/>
    <row r="25" customFormat="false" ht="18" hidden="false" customHeight="false" outlineLevel="0" collapsed="false"/>
    <row r="26" customFormat="false" ht="18" hidden="false" customHeight="false" outlineLevel="0" collapsed="false"/>
    <row r="27" customFormat="false" ht="18" hidden="false" customHeight="false" outlineLevel="0" collapsed="false"/>
    <row r="28" customFormat="false" ht="18" hidden="false" customHeight="false" outlineLevel="0" collapsed="false"/>
    <row r="29" customFormat="false" ht="18" hidden="false" customHeight="false" outlineLevel="0" collapsed="false"/>
    <row r="30" customFormat="false" ht="18" hidden="false" customHeight="false" outlineLevel="0" collapsed="false"/>
    <row r="31" customFormat="false" ht="18" hidden="false" customHeight="false" outlineLevel="0" collapsed="false"/>
    <row r="32" customFormat="false" ht="18" hidden="false" customHeight="false" outlineLevel="0" collapsed="false"/>
    <row r="33" customFormat="false" ht="18" hidden="false" customHeight="false" outlineLevel="0" collapsed="false"/>
    <row r="34" customFormat="false" ht="18" hidden="false" customHeight="false" outlineLevel="0" collapsed="false"/>
    <row r="35" customFormat="false" ht="18" hidden="false" customHeight="false" outlineLevel="0" collapsed="false"/>
    <row r="36" customFormat="false" ht="18" hidden="false" customHeight="false" outlineLevel="0" collapsed="false"/>
    <row r="37" customFormat="false" ht="18" hidden="false" customHeight="false" outlineLevel="0" collapsed="false"/>
    <row r="38" customFormat="false" ht="18" hidden="false" customHeight="false" outlineLevel="0" collapsed="false"/>
    <row r="39" customFormat="false" ht="18" hidden="false" customHeight="false" outlineLevel="0" collapsed="false"/>
    <row r="40" customFormat="false" ht="18" hidden="false" customHeight="false" outlineLevel="0" collapsed="false"/>
    <row r="41" customFormat="false" ht="18" hidden="false" customHeight="true" outlineLevel="0" collapsed="false">
      <c r="B41" s="17" t="s">
        <v>23</v>
      </c>
      <c r="C41" s="17"/>
      <c r="D41" s="17"/>
      <c r="E41" s="17"/>
      <c r="F41" s="17"/>
      <c r="G41" s="17"/>
      <c r="H41" s="17"/>
      <c r="I41" s="17"/>
      <c r="J41" s="17"/>
      <c r="K41" s="17"/>
      <c r="L41" s="17"/>
      <c r="M41" s="17"/>
    </row>
  </sheetData>
  <mergeCells count="31">
    <mergeCell ref="B2:M3"/>
    <mergeCell ref="B4:M4"/>
    <mergeCell ref="B8:M8"/>
    <mergeCell ref="B9:B11"/>
    <mergeCell ref="C9:E10"/>
    <mergeCell ref="F9:F11"/>
    <mergeCell ref="G9:I10"/>
    <mergeCell ref="J9:J11"/>
    <mergeCell ref="K9:M10"/>
    <mergeCell ref="C11:E11"/>
    <mergeCell ref="G11:I11"/>
    <mergeCell ref="K11:M11"/>
    <mergeCell ref="B13:M13"/>
    <mergeCell ref="B14:D14"/>
    <mergeCell ref="E14:G14"/>
    <mergeCell ref="H14:J14"/>
    <mergeCell ref="K14:M14"/>
    <mergeCell ref="B15:D16"/>
    <mergeCell ref="E15:G16"/>
    <mergeCell ref="H15:J16"/>
    <mergeCell ref="K15:M16"/>
    <mergeCell ref="B18:M18"/>
    <mergeCell ref="B19:D19"/>
    <mergeCell ref="E19:G19"/>
    <mergeCell ref="H19:J19"/>
    <mergeCell ref="K19:M19"/>
    <mergeCell ref="B21:M21"/>
    <mergeCell ref="B22:D22"/>
    <mergeCell ref="E22:G22"/>
    <mergeCell ref="H22:J22"/>
    <mergeCell ref="B41:M41"/>
  </mergeCells>
  <hyperlinks>
    <hyperlink ref="B22" location="'History'!B2" display="History  ›"/>
    <hyperlink ref="E22" location="'Forward-looking'!B2" display="Forward-looking  ›"/>
    <hyperlink ref="H22" location="'Segments'!B2" display="Segments  ›"/>
  </hyperlink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E3D4A"/>
    <pageSetUpPr fitToPage="true"/>
  </sheetPr>
  <dimension ref="B1:L2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8" zeroHeight="false" outlineLevelRow="0" outlineLevelCol="0"/>
  <cols>
    <col collapsed="false" customWidth="true" hidden="false" outlineLevel="0" max="1" min="1" style="0" width="2.5"/>
    <col collapsed="false" customWidth="true" hidden="false" outlineLevel="0" max="2" min="2" style="0" width="10"/>
    <col collapsed="false" customWidth="true" hidden="false" outlineLevel="0" max="12" min="3" style="0" width="12.5"/>
  </cols>
  <sheetData>
    <row r="1" customFormat="false" ht="18" hidden="false" customHeight="false" outlineLevel="0" collapsed="false"/>
    <row r="2" customFormat="false" ht="19.5" hidden="false" customHeight="true" outlineLevel="0" collapsed="false">
      <c r="B2" s="18" t="s">
        <v>24</v>
      </c>
      <c r="C2" s="18"/>
      <c r="D2" s="18"/>
      <c r="E2" s="18"/>
      <c r="F2" s="18"/>
      <c r="G2" s="18"/>
      <c r="H2" s="18"/>
      <c r="I2" s="18"/>
      <c r="J2" s="18"/>
      <c r="K2" s="18"/>
      <c r="L2" s="18"/>
    </row>
    <row r="3" customFormat="false" ht="19.5" hidden="false" customHeight="true" outlineLevel="0" collapsed="false">
      <c r="B3" s="18"/>
      <c r="C3" s="18"/>
      <c r="D3" s="18"/>
      <c r="E3" s="18"/>
      <c r="F3" s="18"/>
      <c r="G3" s="18"/>
      <c r="H3" s="18"/>
      <c r="I3" s="18"/>
      <c r="J3" s="18"/>
      <c r="K3" s="18"/>
      <c r="L3" s="18"/>
    </row>
    <row r="4" customFormat="false" ht="19.5" hidden="false" customHeight="true" outlineLevel="0" collapsed="false">
      <c r="B4" s="19" t="s">
        <v>25</v>
      </c>
      <c r="C4" s="19"/>
      <c r="D4" s="19"/>
      <c r="E4" s="19"/>
      <c r="F4" s="19"/>
      <c r="G4" s="19"/>
      <c r="H4" s="19"/>
      <c r="I4" s="19"/>
      <c r="J4" s="19"/>
      <c r="K4" s="19"/>
      <c r="L4" s="19"/>
    </row>
    <row r="5" customFormat="false" ht="3.75" hidden="false" customHeight="true" outlineLevel="0" collapsed="false">
      <c r="B5" s="4"/>
      <c r="C5" s="4"/>
      <c r="D5" s="4"/>
      <c r="E5" s="4"/>
      <c r="F5" s="4"/>
      <c r="G5" s="4"/>
      <c r="H5" s="4"/>
      <c r="I5" s="4"/>
      <c r="J5" s="4"/>
      <c r="K5" s="4"/>
      <c r="L5" s="4"/>
    </row>
    <row r="6" customFormat="false" ht="18" hidden="false" customHeight="true" outlineLevel="0" collapsed="false">
      <c r="C6" s="5" t="s">
        <v>26</v>
      </c>
      <c r="D6" s="5"/>
      <c r="E6" s="5"/>
      <c r="F6" s="5"/>
      <c r="G6" s="5"/>
      <c r="H6" s="5" t="s">
        <v>27</v>
      </c>
      <c r="I6" s="5"/>
      <c r="J6" s="5"/>
      <c r="K6" s="5"/>
      <c r="L6" s="5"/>
    </row>
    <row r="7" customFormat="false" ht="33.75" hidden="false" customHeight="true" outlineLevel="0" collapsed="false">
      <c r="B7" s="20" t="s">
        <v>28</v>
      </c>
      <c r="C7" s="21" t="s">
        <v>29</v>
      </c>
      <c r="D7" s="21" t="s">
        <v>30</v>
      </c>
      <c r="E7" s="21" t="s">
        <v>31</v>
      </c>
      <c r="F7" s="21" t="s">
        <v>32</v>
      </c>
      <c r="G7" s="21" t="s">
        <v>33</v>
      </c>
      <c r="H7" s="21" t="s">
        <v>29</v>
      </c>
      <c r="I7" s="21" t="s">
        <v>30</v>
      </c>
      <c r="J7" s="21" t="s">
        <v>31</v>
      </c>
      <c r="K7" s="21" t="s">
        <v>32</v>
      </c>
      <c r="L7" s="21" t="s">
        <v>33</v>
      </c>
    </row>
    <row r="8" customFormat="false" ht="18" hidden="false" customHeight="false" outlineLevel="0" collapsed="false">
      <c r="B8" s="22" t="s">
        <v>34</v>
      </c>
      <c r="C8" s="23" t="n">
        <v>776000</v>
      </c>
      <c r="D8" s="23" t="n">
        <v>150000</v>
      </c>
      <c r="E8" s="23" t="n">
        <v>52000</v>
      </c>
      <c r="F8" s="23" t="n">
        <v>29000</v>
      </c>
      <c r="G8" s="23" t="n">
        <v>20000</v>
      </c>
      <c r="H8" s="23" t="n">
        <v>3500</v>
      </c>
      <c r="I8" s="23" t="n">
        <v>4100</v>
      </c>
      <c r="J8" s="23" t="n">
        <v>3600</v>
      </c>
      <c r="K8" s="23" t="n">
        <v>4400</v>
      </c>
      <c r="L8" s="23" t="n">
        <v>11500</v>
      </c>
    </row>
    <row r="9" customFormat="false" ht="18" hidden="false" customHeight="false" outlineLevel="0" collapsed="false">
      <c r="B9" s="22" t="s">
        <v>35</v>
      </c>
      <c r="C9" s="23" t="n">
        <v>840000</v>
      </c>
      <c r="D9" s="23" t="n">
        <v>162000</v>
      </c>
      <c r="E9" s="23" t="n">
        <v>51000</v>
      </c>
      <c r="F9" s="23" t="n">
        <v>32000</v>
      </c>
      <c r="G9" s="23" t="n">
        <v>22000</v>
      </c>
      <c r="H9" s="23" t="n">
        <v>4600</v>
      </c>
      <c r="I9" s="23" t="n">
        <v>4000</v>
      </c>
      <c r="J9" s="23" t="n">
        <v>3000</v>
      </c>
      <c r="K9" s="23" t="n">
        <v>6600</v>
      </c>
      <c r="L9" s="23" t="n">
        <v>11000</v>
      </c>
    </row>
    <row r="10" customFormat="false" ht="18" hidden="false" customHeight="false" outlineLevel="0" collapsed="false">
      <c r="B10" s="22" t="s">
        <v>36</v>
      </c>
      <c r="C10" s="23" t="n">
        <v>783000</v>
      </c>
      <c r="D10" s="23" t="n">
        <v>138000</v>
      </c>
      <c r="E10" s="23" t="n">
        <v>48000</v>
      </c>
      <c r="F10" s="23" t="n">
        <v>29000</v>
      </c>
      <c r="G10" s="23" t="n">
        <v>18000</v>
      </c>
      <c r="H10" s="23" t="n">
        <v>3900</v>
      </c>
      <c r="I10" s="23" t="n">
        <v>2900</v>
      </c>
      <c r="J10" s="23" t="n">
        <v>3900</v>
      </c>
      <c r="K10" s="23" t="n">
        <v>5200</v>
      </c>
      <c r="L10" s="23" t="n">
        <v>8600</v>
      </c>
    </row>
    <row r="11" customFormat="false" ht="18" hidden="false" customHeight="false" outlineLevel="0" collapsed="false">
      <c r="B11" s="22" t="s">
        <v>37</v>
      </c>
      <c r="C11" s="23" t="n">
        <v>854000</v>
      </c>
      <c r="D11" s="23" t="n">
        <v>165000</v>
      </c>
      <c r="E11" s="23" t="n">
        <v>57000</v>
      </c>
      <c r="F11" s="23" t="n">
        <v>32000</v>
      </c>
      <c r="G11" s="23" t="n">
        <v>22000</v>
      </c>
      <c r="H11" s="23" t="n">
        <v>3600</v>
      </c>
      <c r="I11" s="23" t="n">
        <v>4700</v>
      </c>
      <c r="J11" s="23" t="n">
        <v>4000</v>
      </c>
      <c r="K11" s="23" t="n">
        <v>5500</v>
      </c>
      <c r="L11" s="23" t="n">
        <v>11600</v>
      </c>
    </row>
    <row r="12" customFormat="false" ht="18" hidden="false" customHeight="false" outlineLevel="0" collapsed="false">
      <c r="B12" s="22" t="s">
        <v>38</v>
      </c>
      <c r="C12" s="23" t="n">
        <v>784000</v>
      </c>
      <c r="D12" s="23" t="n">
        <v>151000</v>
      </c>
      <c r="E12" s="23" t="n">
        <v>48000</v>
      </c>
      <c r="F12" s="23" t="n">
        <v>29000</v>
      </c>
      <c r="G12" s="23" t="n">
        <v>20000</v>
      </c>
      <c r="H12" s="23" t="n">
        <v>4500</v>
      </c>
      <c r="I12" s="23" t="n">
        <v>3800</v>
      </c>
      <c r="J12" s="23" t="n">
        <v>3200</v>
      </c>
      <c r="K12" s="23" t="n">
        <v>5500</v>
      </c>
      <c r="L12" s="23" t="n">
        <v>9000</v>
      </c>
    </row>
    <row r="13" customFormat="false" ht="18" hidden="false" customHeight="false" outlineLevel="0" collapsed="false">
      <c r="B13" s="22" t="s">
        <v>39</v>
      </c>
      <c r="C13" s="23" t="n">
        <v>840000</v>
      </c>
      <c r="D13" s="23" t="n">
        <v>148000</v>
      </c>
      <c r="E13" s="23" t="n">
        <v>51000</v>
      </c>
      <c r="F13" s="23" t="n">
        <v>32000</v>
      </c>
      <c r="G13" s="23" t="n">
        <v>20000</v>
      </c>
      <c r="H13" s="23" t="n">
        <v>4200</v>
      </c>
      <c r="I13" s="23" t="n">
        <v>3500</v>
      </c>
      <c r="J13" s="23" t="n">
        <v>3700</v>
      </c>
      <c r="K13" s="23" t="n">
        <v>5200</v>
      </c>
      <c r="L13" s="23" t="n">
        <v>11000</v>
      </c>
    </row>
    <row r="14" customFormat="false" ht="18" hidden="false" customHeight="false" outlineLevel="0" collapsed="false">
      <c r="B14" s="22" t="s">
        <v>40</v>
      </c>
      <c r="C14" s="23" t="n">
        <v>753000</v>
      </c>
      <c r="D14" s="23" t="n">
        <v>146000</v>
      </c>
      <c r="E14" s="23" t="n">
        <v>50000</v>
      </c>
      <c r="F14" s="23" t="n">
        <v>28000</v>
      </c>
      <c r="G14" s="23" t="n">
        <v>19000</v>
      </c>
      <c r="H14" s="23" t="n">
        <v>3600</v>
      </c>
      <c r="I14" s="23" t="n">
        <v>3800</v>
      </c>
      <c r="J14" s="23" t="n">
        <v>3200</v>
      </c>
      <c r="K14" s="23" t="n">
        <v>5500</v>
      </c>
      <c r="L14" s="23" t="n">
        <v>9500</v>
      </c>
    </row>
    <row r="15" customFormat="false" ht="18" hidden="false" customHeight="false" outlineLevel="0" collapsed="false">
      <c r="B15" s="22" t="s">
        <v>41</v>
      </c>
      <c r="C15" s="23" t="n">
        <v>864000</v>
      </c>
      <c r="D15" s="23" t="n">
        <v>167000</v>
      </c>
      <c r="E15" s="23" t="n">
        <v>52000</v>
      </c>
      <c r="F15" s="23" t="n">
        <v>32000</v>
      </c>
      <c r="G15" s="23" t="n">
        <v>22000</v>
      </c>
      <c r="H15" s="23" t="n">
        <v>4500</v>
      </c>
      <c r="I15" s="23" t="n">
        <v>3800</v>
      </c>
      <c r="J15" s="23" t="n">
        <v>4000</v>
      </c>
      <c r="K15" s="23" t="n">
        <v>5800</v>
      </c>
      <c r="L15" s="23" t="n">
        <v>9400</v>
      </c>
    </row>
    <row r="16" customFormat="false" ht="18" hidden="false" customHeight="false" outlineLevel="0" collapsed="false">
      <c r="B16" s="20" t="s">
        <v>42</v>
      </c>
      <c r="C16" s="24" t="n">
        <f aca="false">SUM(C8:C15)</f>
        <v>6494000</v>
      </c>
      <c r="D16" s="24" t="n">
        <f aca="false">SUM(D8:D15)</f>
        <v>1227000</v>
      </c>
      <c r="E16" s="24" t="n">
        <f aca="false">SUM(E8:E15)</f>
        <v>409000</v>
      </c>
      <c r="F16" s="24" t="n">
        <f aca="false">SUM(F8:F15)</f>
        <v>243000</v>
      </c>
      <c r="G16" s="24" t="n">
        <f aca="false">SUM(G8:G15)</f>
        <v>163000</v>
      </c>
      <c r="H16" s="24" t="n">
        <f aca="false">SUM(H8:H15)</f>
        <v>32400</v>
      </c>
      <c r="I16" s="24" t="n">
        <f aca="false">SUM(I8:I15)</f>
        <v>30600</v>
      </c>
      <c r="J16" s="24" t="n">
        <f aca="false">SUM(J8:J15)</f>
        <v>28600</v>
      </c>
      <c r="K16" s="24" t="n">
        <f aca="false">SUM(K8:K15)</f>
        <v>43700</v>
      </c>
      <c r="L16" s="24" t="n">
        <f aca="false">SUM(L8:L15)</f>
        <v>81600</v>
      </c>
    </row>
    <row r="17" customFormat="false" ht="18" hidden="false" customHeight="false" outlineLevel="0" collapsed="false"/>
    <row r="18" customFormat="false" ht="33.75" hidden="false" customHeight="true" outlineLevel="0" collapsed="false">
      <c r="B18" s="20"/>
      <c r="C18" s="25" t="s">
        <v>29</v>
      </c>
      <c r="D18" s="25" t="s">
        <v>30</v>
      </c>
      <c r="E18" s="25" t="s">
        <v>31</v>
      </c>
      <c r="F18" s="25" t="s">
        <v>32</v>
      </c>
      <c r="G18" s="25" t="s">
        <v>33</v>
      </c>
    </row>
    <row r="19" customFormat="false" ht="35.05" hidden="false" customHeight="false" outlineLevel="0" collapsed="false">
      <c r="B19" s="26" t="s">
        <v>43</v>
      </c>
      <c r="C19" s="27" t="n">
        <f aca="false">IF(C16=0,0,H16/C16)</f>
        <v>0.00498922081921774</v>
      </c>
      <c r="D19" s="27" t="n">
        <f aca="false">IF(D16=0,0,I16/D16)</f>
        <v>0.0249388753056235</v>
      </c>
      <c r="E19" s="27" t="n">
        <f aca="false">IF(E16=0,0,J16/E16)</f>
        <v>0.0699266503667482</v>
      </c>
      <c r="F19" s="27" t="n">
        <f aca="false">IF(F16=0,0,K16/F16)</f>
        <v>0.179835390946502</v>
      </c>
      <c r="G19" s="27" t="n">
        <f aca="false">IF(G16=0,0,L16/G16)</f>
        <v>0.500613496932515</v>
      </c>
    </row>
    <row r="20" customFormat="false" ht="46.25" hidden="false" customHeight="false" outlineLevel="0" collapsed="false">
      <c r="B20" s="28" t="s">
        <v>44</v>
      </c>
      <c r="C20" s="29" t="n">
        <f aca="false">AVERAGE(IF(C8=0,0,H8/C8),IF(C9=0,0,H9/C9),IF(C10=0,0,H10/C10),IF(C11=0,0,H11/C11),IF(C12=0,0,H12/C12),IF(C13=0,0,H13/C13),IF(C14=0,0,H14/C14),IF(C15=0,0,H15/C15))</f>
        <v>0.00498897563582701</v>
      </c>
      <c r="D20" s="29" t="n">
        <f aca="false">AVERAGE(IF(D8=0,0,I8/D8),IF(D9=0,0,I9/D9),IF(D10=0,0,I10/D10),IF(D11=0,0,I11/D11),IF(D12=0,0,I12/D12),IF(D13=0,0,I13/D13),IF(D14=0,0,I14/D14),IF(D15=0,0,I15/D15))</f>
        <v>0.0248900165546613</v>
      </c>
      <c r="E20" s="29" t="n">
        <f aca="false">AVERAGE(IF(E8=0,0,J8/E8),IF(E9=0,0,J9/E9),IF(E10=0,0,J10/E10),IF(E11=0,0,J11/E11),IF(E12=0,0,J12/E12),IF(E13=0,0,J13/E13),IF(E14=0,0,J14/E14),IF(E15=0,0,J15/E15))</f>
        <v>0.0699523125545765</v>
      </c>
      <c r="F20" s="29" t="n">
        <f aca="false">AVERAGE(IF(F8=0,0,K8/F8),IF(F9=0,0,K9/F9),IF(F10=0,0,K10/F10),IF(F11=0,0,K11/F11),IF(F12=0,0,K12/F12),IF(F13=0,0,K13/F13),IF(F14=0,0,K14/F14),IF(F15=0,0,K15/F15))</f>
        <v>0.179874153325123</v>
      </c>
      <c r="G20" s="29" t="n">
        <f aca="false">AVERAGE(IF(G8=0,0,L8/G8),IF(G9=0,0,L9/G9),IF(G10=0,0,L10/G10),IF(G11=0,0,L11/G11),IF(G12=0,0,L12/G12),IF(G13=0,0,L13/G13),IF(G14=0,0,L14/G14),IF(G15=0,0,L15/G15))</f>
        <v>0.500915404040404</v>
      </c>
    </row>
    <row r="21" customFormat="false" ht="23.85" hidden="false" customHeight="false" outlineLevel="0" collapsed="false">
      <c r="B21" s="28" t="s">
        <v>45</v>
      </c>
      <c r="C21" s="29" t="n">
        <f aca="false">MAX(IF(C8=0,0,H8/C8),IF(C9=0,0,H9/C9),IF(C10=0,0,H10/C10),IF(C11=0,0,H11/C11),IF(C12=0,0,H12/C12),IF(C13=0,0,H13/C13),IF(C14=0,0,H14/C14),IF(C15=0,0,H15/C15))</f>
        <v>0.00573979591836735</v>
      </c>
      <c r="D21" s="29" t="n">
        <f aca="false">MAX(IF(D8=0,0,I8/D8),IF(D9=0,0,I9/D9),IF(D10=0,0,I10/D10),IF(D11=0,0,I11/D11),IF(D12=0,0,I12/D12),IF(D13=0,0,I13/D13),IF(D14=0,0,I14/D14),IF(D15=0,0,I15/D15))</f>
        <v>0.0284848484848485</v>
      </c>
      <c r="E21" s="29" t="n">
        <f aca="false">MAX(IF(E8=0,0,J8/E8),IF(E9=0,0,J9/E9),IF(E10=0,0,J10/E10),IF(E11=0,0,J11/E11),IF(E12=0,0,J12/E12),IF(E13=0,0,J13/E13),IF(E14=0,0,J14/E14),IF(E15=0,0,J15/E15))</f>
        <v>0.08125</v>
      </c>
      <c r="F21" s="29" t="n">
        <f aca="false">MAX(IF(F8=0,0,K8/F8),IF(F9=0,0,K9/F9),IF(F10=0,0,K10/F10),IF(F11=0,0,K11/F11),IF(F12=0,0,K12/F12),IF(F13=0,0,K13/F13),IF(F14=0,0,K14/F14),IF(F15=0,0,K15/F15))</f>
        <v>0.20625</v>
      </c>
      <c r="G21" s="29" t="n">
        <f aca="false">MAX(IF(G8=0,0,L8/G8),IF(G9=0,0,L9/G9),IF(G10=0,0,L10/G10),IF(G11=0,0,L11/G11),IF(G12=0,0,L12/G12),IF(G13=0,0,L13/G13),IF(G14=0,0,L14/G14),IF(G15=0,0,L15/G15))</f>
        <v>0.575</v>
      </c>
    </row>
    <row r="22" customFormat="false" ht="18" hidden="false" customHeight="false" outlineLevel="0" collapsed="false"/>
    <row r="23" customFormat="false" ht="18" hidden="false" customHeight="true" outlineLevel="0" collapsed="false">
      <c r="B23" s="30" t="s">
        <v>46</v>
      </c>
      <c r="C23" s="30"/>
      <c r="D23" s="30"/>
      <c r="E23" s="30"/>
      <c r="F23" s="30"/>
      <c r="G23" s="30"/>
      <c r="H23" s="30"/>
      <c r="I23" s="30"/>
      <c r="J23" s="30"/>
      <c r="K23" s="30"/>
      <c r="L23" s="30"/>
    </row>
    <row r="24" customFormat="false" ht="18" hidden="false" customHeight="false" outlineLevel="0" collapsed="false">
      <c r="B24" s="30"/>
      <c r="C24" s="30"/>
      <c r="D24" s="30"/>
      <c r="E24" s="30"/>
      <c r="F24" s="30"/>
      <c r="G24" s="30"/>
      <c r="H24" s="30"/>
      <c r="I24" s="30"/>
      <c r="J24" s="30"/>
      <c r="K24" s="30"/>
      <c r="L24" s="30"/>
    </row>
    <row r="25" customFormat="false" ht="18" hidden="false" customHeight="false" outlineLevel="0" collapsed="false">
      <c r="B25" s="30"/>
      <c r="C25" s="30"/>
      <c r="D25" s="30"/>
      <c r="E25" s="30"/>
      <c r="F25" s="30"/>
      <c r="G25" s="30"/>
      <c r="H25" s="30"/>
      <c r="I25" s="30"/>
      <c r="J25" s="30"/>
      <c r="K25" s="30"/>
      <c r="L25" s="30"/>
    </row>
  </sheetData>
  <mergeCells count="5">
    <mergeCell ref="B2:L3"/>
    <mergeCell ref="B4:L4"/>
    <mergeCell ref="C6:G6"/>
    <mergeCell ref="H6:L6"/>
    <mergeCell ref="B23:L25"/>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E3D4A"/>
    <pageSetUpPr fitToPage="true"/>
  </sheetPr>
  <dimension ref="B1:G2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8" zeroHeight="false" outlineLevelRow="0" outlineLevelCol="0"/>
  <cols>
    <col collapsed="false" customWidth="true" hidden="false" outlineLevel="0" max="1" min="1" style="0" width="2.5"/>
    <col collapsed="false" customWidth="true" hidden="false" outlineLevel="0" max="2" min="2" style="0" width="44"/>
    <col collapsed="false" customWidth="true" hidden="false" outlineLevel="0" max="7" min="3" style="0" width="13"/>
  </cols>
  <sheetData>
    <row r="1" customFormat="false" ht="18" hidden="false" customHeight="false" outlineLevel="0" collapsed="false"/>
    <row r="2" customFormat="false" ht="19.5" hidden="false" customHeight="true" outlineLevel="0" collapsed="false">
      <c r="B2" s="18" t="s">
        <v>47</v>
      </c>
      <c r="C2" s="18"/>
      <c r="D2" s="18"/>
      <c r="E2" s="18"/>
      <c r="F2" s="18"/>
      <c r="G2" s="18"/>
    </row>
    <row r="3" customFormat="false" ht="19.5" hidden="false" customHeight="true" outlineLevel="0" collapsed="false">
      <c r="B3" s="18"/>
      <c r="C3" s="18"/>
      <c r="D3" s="18"/>
      <c r="E3" s="18"/>
      <c r="F3" s="18"/>
      <c r="G3" s="18"/>
    </row>
    <row r="4" customFormat="false" ht="19.5" hidden="false" customHeight="true" outlineLevel="0" collapsed="false">
      <c r="B4" s="19" t="s">
        <v>48</v>
      </c>
      <c r="C4" s="19"/>
      <c r="D4" s="19"/>
      <c r="E4" s="19"/>
      <c r="F4" s="19"/>
      <c r="G4" s="19"/>
    </row>
    <row r="5" customFormat="false" ht="3.75" hidden="false" customHeight="true" outlineLevel="0" collapsed="false">
      <c r="B5" s="4"/>
      <c r="C5" s="4"/>
      <c r="D5" s="4"/>
      <c r="E5" s="4"/>
      <c r="F5" s="4"/>
      <c r="G5" s="4"/>
    </row>
    <row r="6" customFormat="false" ht="18" hidden="false" customHeight="false" outlineLevel="0" collapsed="false"/>
    <row r="7" customFormat="false" ht="18" hidden="false" customHeight="false" outlineLevel="0" collapsed="false">
      <c r="B7" s="26" t="s">
        <v>49</v>
      </c>
      <c r="C7" s="31" t="n">
        <v>0.02</v>
      </c>
    </row>
    <row r="8" customFormat="false" ht="18" hidden="false" customHeight="false" outlineLevel="0" collapsed="false">
      <c r="B8" s="26" t="s">
        <v>50</v>
      </c>
      <c r="C8" s="31" t="n">
        <v>0</v>
      </c>
    </row>
    <row r="9" customFormat="false" ht="23.85" hidden="false" customHeight="false" outlineLevel="0" collapsed="false">
      <c r="B9" s="26" t="s">
        <v>51</v>
      </c>
      <c r="C9" s="32" t="n">
        <v>0.075</v>
      </c>
    </row>
    <row r="10" customFormat="false" ht="18" hidden="false" customHeight="false" outlineLevel="0" collapsed="false">
      <c r="B10" s="26" t="s">
        <v>52</v>
      </c>
      <c r="C10" s="33" t="n">
        <f aca="false">MAX(0,1+C9*(C7-C8)*100)</f>
        <v>1.15</v>
      </c>
    </row>
    <row r="11" customFormat="false" ht="18" hidden="false" customHeight="false" outlineLevel="0" collapsed="false"/>
    <row r="12" customFormat="false" ht="33.75" hidden="false" customHeight="true" outlineLevel="0" collapsed="false">
      <c r="B12" s="20"/>
      <c r="C12" s="21" t="s">
        <v>29</v>
      </c>
      <c r="D12" s="21" t="s">
        <v>30</v>
      </c>
      <c r="E12" s="21" t="s">
        <v>31</v>
      </c>
      <c r="F12" s="21" t="s">
        <v>32</v>
      </c>
      <c r="G12" s="21" t="s">
        <v>33</v>
      </c>
    </row>
    <row r="13" customFormat="false" ht="18" hidden="false" customHeight="false" outlineLevel="0" collapsed="false">
      <c r="B13" s="28" t="s">
        <v>53</v>
      </c>
      <c r="C13" s="29" t="n">
        <f aca="false">History!C19</f>
        <v>0.00498922081921774</v>
      </c>
      <c r="D13" s="29" t="n">
        <f aca="false">History!D19</f>
        <v>0.0249388753056235</v>
      </c>
      <c r="E13" s="29" t="n">
        <f aca="false">History!E19</f>
        <v>0.0699266503667482</v>
      </c>
      <c r="F13" s="29" t="n">
        <f aca="false">History!F19</f>
        <v>0.179835390946502</v>
      </c>
      <c r="G13" s="29" t="n">
        <f aca="false">History!G19</f>
        <v>0.500613496932515</v>
      </c>
    </row>
    <row r="14" customFormat="false" ht="18" hidden="false" customHeight="false" outlineLevel="0" collapsed="false">
      <c r="B14" s="26" t="s">
        <v>54</v>
      </c>
      <c r="C14" s="27" t="n">
        <f aca="false">MIN(1,C13*$C$10)</f>
        <v>0.0057376039421004</v>
      </c>
      <c r="D14" s="27" t="n">
        <f aca="false">MIN(1,D13*$C$10)</f>
        <v>0.028679706601467</v>
      </c>
      <c r="E14" s="27" t="n">
        <f aca="false">MIN(1,E13*$C$10)</f>
        <v>0.0804156479217604</v>
      </c>
      <c r="F14" s="27" t="n">
        <f aca="false">MIN(1,F13*$C$10)</f>
        <v>0.206810699588477</v>
      </c>
      <c r="G14" s="27" t="n">
        <f aca="false">MIN(1,G13*$C$10)</f>
        <v>0.575705521472393</v>
      </c>
    </row>
    <row r="15" customFormat="false" ht="18" hidden="false" customHeight="false" outlineLevel="0" collapsed="false">
      <c r="B15" s="26" t="s">
        <v>55</v>
      </c>
      <c r="C15" s="23" t="n">
        <v>900000</v>
      </c>
      <c r="D15" s="23" t="n">
        <v>180000</v>
      </c>
      <c r="E15" s="23" t="n">
        <v>60000</v>
      </c>
      <c r="F15" s="23" t="n">
        <v>25000</v>
      </c>
      <c r="G15" s="23" t="n">
        <v>15000</v>
      </c>
    </row>
    <row r="16" customFormat="false" ht="18" hidden="false" customHeight="false" outlineLevel="0" collapsed="false">
      <c r="B16" s="28" t="s">
        <v>56</v>
      </c>
      <c r="C16" s="34" t="n">
        <f aca="false">C13*C15</f>
        <v>4490.29873729597</v>
      </c>
      <c r="D16" s="34" t="n">
        <f aca="false">D13*D15</f>
        <v>4488.99755501222</v>
      </c>
      <c r="E16" s="34" t="n">
        <f aca="false">E13*E15</f>
        <v>4195.59902200489</v>
      </c>
      <c r="F16" s="34" t="n">
        <f aca="false">F13*F15</f>
        <v>4495.88477366255</v>
      </c>
      <c r="G16" s="34" t="n">
        <f aca="false">G13*G15</f>
        <v>7509.20245398773</v>
      </c>
    </row>
    <row r="17" customFormat="false" ht="18" hidden="false" customHeight="false" outlineLevel="0" collapsed="false">
      <c r="B17" s="26" t="s">
        <v>57</v>
      </c>
      <c r="C17" s="35" t="n">
        <f aca="false">C14*C15</f>
        <v>5163.84354789036</v>
      </c>
      <c r="D17" s="35" t="n">
        <f aca="false">D14*D15</f>
        <v>5162.34718826406</v>
      </c>
      <c r="E17" s="35" t="n">
        <f aca="false">E14*E15</f>
        <v>4824.93887530562</v>
      </c>
      <c r="F17" s="35" t="n">
        <f aca="false">F14*F15</f>
        <v>5170.26748971193</v>
      </c>
      <c r="G17" s="35" t="n">
        <f aca="false">G14*G15</f>
        <v>8635.58282208589</v>
      </c>
    </row>
    <row r="18" customFormat="false" ht="18" hidden="false" customHeight="false" outlineLevel="0" collapsed="false"/>
    <row r="19" customFormat="false" ht="18" hidden="false" customHeight="false" outlineLevel="0" collapsed="false">
      <c r="B19" s="36" t="s">
        <v>58</v>
      </c>
      <c r="C19" s="34" t="n">
        <f aca="false">SUM(C15:G15)</f>
        <v>1180000</v>
      </c>
    </row>
    <row r="20" customFormat="false" ht="18" hidden="false" customHeight="false" outlineLevel="0" collapsed="false">
      <c r="B20" s="36" t="s">
        <v>59</v>
      </c>
      <c r="C20" s="34" t="n">
        <f aca="false">SUM(C16:G16)</f>
        <v>25179.9825419634</v>
      </c>
    </row>
    <row r="21" customFormat="false" ht="18" hidden="false" customHeight="false" outlineLevel="0" collapsed="false">
      <c r="B21" s="26" t="s">
        <v>11</v>
      </c>
      <c r="C21" s="35" t="n">
        <f aca="false">SUM(C17:G17)</f>
        <v>28956.9799232579</v>
      </c>
    </row>
    <row r="22" customFormat="false" ht="18" hidden="false" customHeight="false" outlineLevel="0" collapsed="false">
      <c r="B22" s="36" t="s">
        <v>12</v>
      </c>
      <c r="C22" s="29" t="n">
        <f aca="false">IF(C19=0,0,C21/C19)</f>
        <v>0.0245398134942863</v>
      </c>
    </row>
    <row r="23" customFormat="false" ht="18" hidden="false" customHeight="false" outlineLevel="0" collapsed="false">
      <c r="B23" s="26" t="s">
        <v>60</v>
      </c>
      <c r="C23" s="35" t="n">
        <f aca="false">C21-C20</f>
        <v>3776.9973812945</v>
      </c>
    </row>
    <row r="24" customFormat="false" ht="18" hidden="false" customHeight="false" outlineLevel="0" collapsed="false"/>
    <row r="25" customFormat="false" ht="18" hidden="false" customHeight="true" outlineLevel="0" collapsed="false">
      <c r="B25" s="30" t="s">
        <v>61</v>
      </c>
      <c r="C25" s="30"/>
      <c r="D25" s="30"/>
      <c r="E25" s="30"/>
      <c r="F25" s="30"/>
      <c r="G25" s="30"/>
    </row>
    <row r="26" customFormat="false" ht="18" hidden="false" customHeight="false" outlineLevel="0" collapsed="false">
      <c r="B26" s="30"/>
      <c r="C26" s="30"/>
      <c r="D26" s="30"/>
      <c r="E26" s="30"/>
      <c r="F26" s="30"/>
      <c r="G26" s="30"/>
    </row>
    <row r="27" customFormat="false" ht="18" hidden="false" customHeight="false" outlineLevel="0" collapsed="false">
      <c r="B27" s="30"/>
      <c r="C27" s="30"/>
      <c r="D27" s="30"/>
      <c r="E27" s="30"/>
      <c r="F27" s="30"/>
      <c r="G27" s="30"/>
    </row>
  </sheetData>
  <mergeCells count="3">
    <mergeCell ref="B2:G3"/>
    <mergeCell ref="B4:G4"/>
    <mergeCell ref="B25:G27"/>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E3D4A"/>
    <pageSetUpPr fitToPage="true"/>
  </sheetPr>
  <dimension ref="B1:H2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8" zeroHeight="false" outlineLevelRow="0" outlineLevelCol="0"/>
  <cols>
    <col collapsed="false" customWidth="true" hidden="false" outlineLevel="0" max="1" min="1" style="0" width="2.5"/>
    <col collapsed="false" customWidth="true" hidden="false" outlineLevel="0" max="2" min="2" style="0" width="40"/>
    <col collapsed="false" customWidth="true" hidden="false" outlineLevel="0" max="7" min="3" style="0" width="13"/>
    <col collapsed="false" customWidth="true" hidden="false" outlineLevel="0" max="8" min="8" style="0" width="14"/>
  </cols>
  <sheetData>
    <row r="1" customFormat="false" ht="18" hidden="false" customHeight="false" outlineLevel="0" collapsed="false"/>
    <row r="2" customFormat="false" ht="19.5" hidden="false" customHeight="true" outlineLevel="0" collapsed="false">
      <c r="B2" s="18" t="s">
        <v>62</v>
      </c>
      <c r="C2" s="18"/>
      <c r="D2" s="18"/>
      <c r="E2" s="18"/>
      <c r="F2" s="18"/>
      <c r="G2" s="18"/>
      <c r="H2" s="18"/>
    </row>
    <row r="3" customFormat="false" ht="19.5" hidden="false" customHeight="true" outlineLevel="0" collapsed="false">
      <c r="B3" s="18"/>
      <c r="C3" s="18"/>
      <c r="D3" s="18"/>
      <c r="E3" s="18"/>
      <c r="F3" s="18"/>
      <c r="G3" s="18"/>
      <c r="H3" s="18"/>
    </row>
    <row r="4" customFormat="false" ht="19.5" hidden="false" customHeight="true" outlineLevel="0" collapsed="false">
      <c r="B4" s="19" t="s">
        <v>63</v>
      </c>
      <c r="C4" s="19"/>
      <c r="D4" s="19"/>
      <c r="E4" s="19"/>
      <c r="F4" s="19"/>
      <c r="G4" s="19"/>
      <c r="H4" s="19"/>
    </row>
    <row r="5" customFormat="false" ht="3.75" hidden="false" customHeight="true" outlineLevel="0" collapsed="false">
      <c r="B5" s="4"/>
      <c r="C5" s="4"/>
      <c r="D5" s="4"/>
      <c r="E5" s="4"/>
      <c r="F5" s="4"/>
      <c r="G5" s="4"/>
      <c r="H5" s="4"/>
    </row>
    <row r="6" customFormat="false" ht="18" hidden="false" customHeight="false" outlineLevel="0" collapsed="false"/>
    <row r="7" customFormat="false" ht="33.75" hidden="false" customHeight="true" outlineLevel="0" collapsed="false">
      <c r="B7" s="20" t="s">
        <v>64</v>
      </c>
      <c r="C7" s="21" t="s">
        <v>29</v>
      </c>
      <c r="D7" s="21" t="s">
        <v>30</v>
      </c>
      <c r="E7" s="21" t="s">
        <v>31</v>
      </c>
      <c r="F7" s="21" t="s">
        <v>32</v>
      </c>
      <c r="G7" s="21" t="s">
        <v>33</v>
      </c>
      <c r="H7" s="21" t="s">
        <v>42</v>
      </c>
    </row>
    <row r="8" customFormat="false" ht="18" hidden="false" customHeight="false" outlineLevel="0" collapsed="false">
      <c r="B8" s="28" t="s">
        <v>65</v>
      </c>
      <c r="C8" s="31" t="n">
        <v>0.002</v>
      </c>
      <c r="D8" s="31" t="n">
        <v>0.01</v>
      </c>
      <c r="E8" s="31" t="n">
        <v>0.03</v>
      </c>
      <c r="F8" s="31" t="n">
        <v>0.1</v>
      </c>
      <c r="G8" s="31" t="n">
        <v>0.35</v>
      </c>
    </row>
    <row r="9" customFormat="false" ht="18" hidden="false" customHeight="false" outlineLevel="0" collapsed="false">
      <c r="B9" s="26" t="s">
        <v>55</v>
      </c>
      <c r="C9" s="23" t="n">
        <v>600000</v>
      </c>
      <c r="D9" s="23" t="n">
        <v>90000</v>
      </c>
      <c r="E9" s="23" t="n">
        <v>20000</v>
      </c>
      <c r="F9" s="23" t="n">
        <v>8000</v>
      </c>
      <c r="G9" s="23" t="n">
        <v>4000</v>
      </c>
      <c r="H9" s="34" t="n">
        <f aca="false">SUM(C9:G9)</f>
        <v>722000</v>
      </c>
    </row>
    <row r="10" customFormat="false" ht="18" hidden="false" customHeight="false" outlineLevel="0" collapsed="false">
      <c r="B10" s="28" t="s">
        <v>66</v>
      </c>
      <c r="C10" s="23" t="n">
        <v>630000</v>
      </c>
      <c r="D10" s="23" t="n">
        <v>105000</v>
      </c>
      <c r="E10" s="23" t="n">
        <v>28000</v>
      </c>
      <c r="F10" s="23" t="n">
        <v>14000</v>
      </c>
      <c r="G10" s="23" t="n">
        <v>9000</v>
      </c>
      <c r="H10" s="34" t="n">
        <f aca="false">SUM(C10:G10)</f>
        <v>786000</v>
      </c>
    </row>
    <row r="11" customFormat="false" ht="18" hidden="false" customHeight="false" outlineLevel="0" collapsed="false">
      <c r="B11" s="26" t="s">
        <v>67</v>
      </c>
      <c r="C11" s="35" t="n">
        <f aca="false">C8*C9</f>
        <v>1200</v>
      </c>
      <c r="D11" s="35" t="n">
        <f aca="false">D8*D9</f>
        <v>900</v>
      </c>
      <c r="E11" s="35" t="n">
        <f aca="false">E8*E9</f>
        <v>600</v>
      </c>
      <c r="F11" s="35" t="n">
        <f aca="false">F8*F9</f>
        <v>800</v>
      </c>
      <c r="G11" s="35" t="n">
        <f aca="false">G8*G9</f>
        <v>1400</v>
      </c>
      <c r="H11" s="35" t="n">
        <f aca="false">SUM(C11:G11)</f>
        <v>4900</v>
      </c>
    </row>
    <row r="12" customFormat="false" ht="18" hidden="false" customHeight="false" outlineLevel="0" collapsed="false"/>
    <row r="13" customFormat="false" ht="33.75" hidden="false" customHeight="true" outlineLevel="0" collapsed="false">
      <c r="B13" s="20" t="s">
        <v>68</v>
      </c>
      <c r="C13" s="21" t="s">
        <v>29</v>
      </c>
      <c r="D13" s="21" t="s">
        <v>30</v>
      </c>
      <c r="E13" s="21" t="s">
        <v>31</v>
      </c>
      <c r="F13" s="21" t="s">
        <v>32</v>
      </c>
      <c r="G13" s="21" t="s">
        <v>33</v>
      </c>
      <c r="H13" s="21" t="s">
        <v>42</v>
      </c>
    </row>
    <row r="14" customFormat="false" ht="18" hidden="false" customHeight="false" outlineLevel="0" collapsed="false">
      <c r="B14" s="28" t="s">
        <v>65</v>
      </c>
      <c r="C14" s="31" t="n">
        <v>0.012</v>
      </c>
      <c r="D14" s="31" t="n">
        <v>0.05</v>
      </c>
      <c r="E14" s="31" t="n">
        <v>0.12</v>
      </c>
      <c r="F14" s="31" t="n">
        <v>0.28</v>
      </c>
      <c r="G14" s="31" t="n">
        <v>0.65</v>
      </c>
    </row>
    <row r="15" customFormat="false" ht="18" hidden="false" customHeight="false" outlineLevel="0" collapsed="false">
      <c r="B15" s="26" t="s">
        <v>55</v>
      </c>
      <c r="C15" s="23" t="n">
        <v>300000</v>
      </c>
      <c r="D15" s="23" t="n">
        <v>90000</v>
      </c>
      <c r="E15" s="23" t="n">
        <v>40000</v>
      </c>
      <c r="F15" s="23" t="n">
        <v>17000</v>
      </c>
      <c r="G15" s="23" t="n">
        <v>11000</v>
      </c>
      <c r="H15" s="34" t="n">
        <f aca="false">SUM(C15:G15)</f>
        <v>458000</v>
      </c>
    </row>
    <row r="16" customFormat="false" ht="18" hidden="false" customHeight="false" outlineLevel="0" collapsed="false">
      <c r="B16" s="28" t="s">
        <v>66</v>
      </c>
      <c r="C16" s="23" t="n">
        <v>270000</v>
      </c>
      <c r="D16" s="23" t="n">
        <v>45000</v>
      </c>
      <c r="E16" s="23" t="n">
        <v>22000</v>
      </c>
      <c r="F16" s="23" t="n">
        <v>16000</v>
      </c>
      <c r="G16" s="23" t="n">
        <v>11000</v>
      </c>
      <c r="H16" s="34" t="n">
        <f aca="false">SUM(C16:G16)</f>
        <v>364000</v>
      </c>
    </row>
    <row r="17" customFormat="false" ht="18" hidden="false" customHeight="false" outlineLevel="0" collapsed="false">
      <c r="B17" s="26" t="s">
        <v>67</v>
      </c>
      <c r="C17" s="35" t="n">
        <f aca="false">C14*C15</f>
        <v>3600</v>
      </c>
      <c r="D17" s="35" t="n">
        <f aca="false">D14*D15</f>
        <v>4500</v>
      </c>
      <c r="E17" s="35" t="n">
        <f aca="false">E14*E15</f>
        <v>4800</v>
      </c>
      <c r="F17" s="35" t="n">
        <f aca="false">F14*F15</f>
        <v>4760</v>
      </c>
      <c r="G17" s="35" t="n">
        <f aca="false">G14*G15</f>
        <v>7150</v>
      </c>
      <c r="H17" s="35" t="n">
        <f aca="false">SUM(C17:G17)</f>
        <v>24810</v>
      </c>
    </row>
    <row r="18" customFormat="false" ht="18" hidden="false" customHeight="false" outlineLevel="0" collapsed="false"/>
    <row r="19" customFormat="false" ht="33.75" hidden="false" customHeight="true" outlineLevel="0" collapsed="false">
      <c r="B19" s="20" t="s">
        <v>69</v>
      </c>
      <c r="C19" s="21" t="s">
        <v>29</v>
      </c>
      <c r="D19" s="21" t="s">
        <v>30</v>
      </c>
      <c r="E19" s="21" t="s">
        <v>31</v>
      </c>
      <c r="F19" s="21" t="s">
        <v>32</v>
      </c>
      <c r="G19" s="21" t="s">
        <v>33</v>
      </c>
      <c r="H19" s="21" t="s">
        <v>42</v>
      </c>
    </row>
    <row r="20" customFormat="false" ht="18" hidden="false" customHeight="false" outlineLevel="0" collapsed="false">
      <c r="B20" s="28" t="s">
        <v>70</v>
      </c>
      <c r="C20" s="29" t="n">
        <f aca="false">IF(C10+C16=0,0,(C8*C10+C14*C16)/(C10+C16))</f>
        <v>0.005</v>
      </c>
      <c r="D20" s="29" t="n">
        <f aca="false">IF(D10+D16=0,0,(D8*D10+D14*D16)/(D10+D16))</f>
        <v>0.022</v>
      </c>
      <c r="E20" s="29" t="n">
        <f aca="false">IF(E10+E16=0,0,(E8*E10+E14*E16)/(E10+E16))</f>
        <v>0.0696</v>
      </c>
      <c r="F20" s="29" t="n">
        <f aca="false">IF(F10+F16=0,0,(F8*F10+F14*F16)/(F10+F16))</f>
        <v>0.196</v>
      </c>
      <c r="G20" s="29" t="n">
        <f aca="false">IF(G10+G16=0,0,(G8*G10+G14*G16)/(G10+G16))</f>
        <v>0.515</v>
      </c>
    </row>
    <row r="21" customFormat="false" ht="18" hidden="false" customHeight="false" outlineLevel="0" collapsed="false">
      <c r="B21" s="26" t="s">
        <v>71</v>
      </c>
      <c r="C21" s="34" t="n">
        <f aca="false">C9+C15</f>
        <v>900000</v>
      </c>
      <c r="D21" s="34" t="n">
        <f aca="false">D9+D15</f>
        <v>180000</v>
      </c>
      <c r="E21" s="34" t="n">
        <f aca="false">E9+E15</f>
        <v>60000</v>
      </c>
      <c r="F21" s="34" t="n">
        <f aca="false">F9+F15</f>
        <v>25000</v>
      </c>
      <c r="G21" s="34" t="n">
        <f aca="false">G9+G15</f>
        <v>15000</v>
      </c>
      <c r="H21" s="35" t="n">
        <f aca="false">SUM(C21:G21)</f>
        <v>1180000</v>
      </c>
    </row>
    <row r="22" customFormat="false" ht="18" hidden="false" customHeight="false" outlineLevel="0" collapsed="false">
      <c r="B22" s="26" t="s">
        <v>72</v>
      </c>
      <c r="C22" s="35" t="n">
        <f aca="false">C20*C21</f>
        <v>4500</v>
      </c>
      <c r="D22" s="35" t="n">
        <f aca="false">D20*D21</f>
        <v>3960</v>
      </c>
      <c r="E22" s="35" t="n">
        <f aca="false">E20*E21</f>
        <v>4176</v>
      </c>
      <c r="F22" s="35" t="n">
        <f aca="false">F20*F21</f>
        <v>4900</v>
      </c>
      <c r="G22" s="35" t="n">
        <f aca="false">G20*G21</f>
        <v>7725</v>
      </c>
      <c r="H22" s="35" t="n">
        <f aca="false">SUM(C22:G22)</f>
        <v>25261</v>
      </c>
    </row>
    <row r="23" customFormat="false" ht="18" hidden="false" customHeight="false" outlineLevel="0" collapsed="false"/>
    <row r="24" customFormat="false" ht="18" hidden="false" customHeight="true" outlineLevel="0" collapsed="false">
      <c r="B24" s="37" t="s">
        <v>73</v>
      </c>
      <c r="C24" s="37"/>
      <c r="D24" s="37"/>
      <c r="E24" s="37"/>
      <c r="F24" s="37"/>
      <c r="G24" s="37"/>
      <c r="H24" s="35" t="n">
        <f aca="false">H11+H17</f>
        <v>29710</v>
      </c>
    </row>
    <row r="25" customFormat="false" ht="18" hidden="false" customHeight="true" outlineLevel="0" collapsed="false">
      <c r="B25" s="37" t="s">
        <v>72</v>
      </c>
      <c r="C25" s="37"/>
      <c r="D25" s="37"/>
      <c r="E25" s="37"/>
      <c r="F25" s="37"/>
      <c r="G25" s="37"/>
      <c r="H25" s="35" t="n">
        <f aca="false">H22</f>
        <v>25261</v>
      </c>
    </row>
    <row r="26" customFormat="false" ht="18" hidden="false" customHeight="true" outlineLevel="0" collapsed="false">
      <c r="B26" s="38" t="s">
        <v>74</v>
      </c>
      <c r="C26" s="38"/>
      <c r="D26" s="38"/>
      <c r="E26" s="38"/>
      <c r="F26" s="38"/>
      <c r="G26" s="38"/>
      <c r="H26" s="35" t="n">
        <f aca="false">H24-H25</f>
        <v>4449</v>
      </c>
    </row>
  </sheetData>
  <mergeCells count="5">
    <mergeCell ref="B2:H3"/>
    <mergeCell ref="B4:H4"/>
    <mergeCell ref="B24:G24"/>
    <mergeCell ref="B25:G25"/>
    <mergeCell ref="B26:G26"/>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2026-10-04T18:36:41Z</dcterms:created>
  <dc:creator>openpyxl</dc:creator>
  <dc:description/>
  <dc:language>en-US</dc:language>
  <cp:lastModifiedBy/>
  <dcterms:modified xsi:type="dcterms:W3CDTF">2026-10-04T18:36:41Z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