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Value in use" sheetId="2" state="visible" r:id="rId4"/>
    <sheet name="Impairment test" sheetId="3" state="visible" r:id="rId5"/>
    <sheet name="Sensitivit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<sst xmlns="http://schemas.openxmlformats.org/spreadsheetml/2006/main" count="64" uniqueCount="58">
  <si>
    <t xml:space="preserve">Impairment test model</t>
  </si>
  <si>
    <t xml:space="preserve">IAS 36: value in use, the impairment test and sensitivity</t>
  </si>
  <si>
    <t xml:space="preserve">HOW IT WORKS</t>
  </si>
  <si>
    <t xml:space="preserve">Project the cash flows</t>
  </si>
  <si>
    <t xml:space="preserve">Compare with carrying amount</t>
  </si>
  <si>
    <t xml:space="preserve">Test the assumptions</t>
  </si>
  <si>
    <t xml:space="preserve">Five years and a terminal value</t>
  </si>
  <si>
    <t xml:space="preserve">Recoverable amount is the higher</t>
  </si>
  <si>
    <t xml:space="preserve">Discount rate and growth grid</t>
  </si>
  <si>
    <t xml:space="preserve">LIVE RESULTS</t>
  </si>
  <si>
    <t xml:space="preserve">Value in use</t>
  </si>
  <si>
    <t xml:space="preserve">Carrying amount</t>
  </si>
  <si>
    <t xml:space="preserve">Impairment loss</t>
  </si>
  <si>
    <t xml:space="preserve">Result</t>
  </si>
  <si>
    <t xml:space="preserve">COLOUR KEY</t>
  </si>
  <si>
    <t xml:space="preserve">You type here</t>
  </si>
  <si>
    <t xml:space="preserve">Calculated for you</t>
  </si>
  <si>
    <t xml:space="preserve">✓ Check passed</t>
  </si>
  <si>
    <t xml:space="preserve">✗ Needs attention</t>
  </si>
  <si>
    <t xml:space="preserve">JUMP TO</t>
  </si>
  <si>
    <t xml:space="preserve">Value in use  ›</t>
  </si>
  <si>
    <t xml:space="preserve">Impairment test  ›</t>
  </si>
  <si>
    <t xml:space="preserve">Sensitivity  ›</t>
  </si>
  <si>
    <t xml:space="preserve">Example: Northline Telecom, a fictional company, in CU million. Replace the figures with your own. General information, not advice. taxbakers.com/ifrs-18</t>
  </si>
  <si>
    <t xml:space="preserve">Discounted cash flow for one cash-generating unit: five years of projections plus a terminal value. CU million.</t>
  </si>
  <si>
    <t xml:space="preserve">Pre-tax discount rate</t>
  </si>
  <si>
    <t xml:space="preserve">Long-term growth rate after year 5</t>
  </si>
  <si>
    <t xml:space="preserve">Year 1</t>
  </si>
  <si>
    <t xml:space="preserve">Year 2</t>
  </si>
  <si>
    <t xml:space="preserve">Year 3</t>
  </si>
  <si>
    <t xml:space="preserve">Year 4</t>
  </si>
  <si>
    <t xml:space="preserve">Year 5</t>
  </si>
  <si>
    <t xml:space="preserve">Terminal value</t>
  </si>
  <si>
    <t xml:space="preserve">Cash flow projection</t>
  </si>
  <si>
    <t xml:space="preserve">Discount factor</t>
  </si>
  <si>
    <t xml:space="preserve">Present value</t>
  </si>
  <si>
    <t xml:space="preserve">Terminal value as a share of value in use</t>
  </si>
  <si>
    <t xml:space="preserve">Discount rate above growth rate</t>
  </si>
  <si>
    <t xml:space="preserve">Projections cover the asset in its current condition and exclude restructurings not yet committed and improvements not yet made (IAS 36.44). They should cover at most five years unless a longer period is justified, with growth beyond that not exceeding the long-term average for the products, industry or country (IAS 36.33). The discount rate is pre-tax (IAS 36.55).</t>
  </si>
  <si>
    <t xml:space="preserve">Impairment test</t>
  </si>
  <si>
    <t xml:space="preserve">Carrying amount against recoverable amount; any loss reduces goodwill first, then the other assets pro rata. CU million.</t>
  </si>
  <si>
    <t xml:space="preserve">Asset in the unit</t>
  </si>
  <si>
    <t xml:space="preserve">Share of non-goodwill</t>
  </si>
  <si>
    <t xml:space="preserve">Impairment allocated</t>
  </si>
  <si>
    <t xml:space="preserve">Carrying amount after</t>
  </si>
  <si>
    <t xml:space="preserve">Goodwill</t>
  </si>
  <si>
    <t xml:space="preserve">Network equipment</t>
  </si>
  <si>
    <t xml:space="preserve">Software and licences</t>
  </si>
  <si>
    <t xml:space="preserve">Other assets</t>
  </si>
  <si>
    <t xml:space="preserve">Total carrying amount of the unit</t>
  </si>
  <si>
    <t xml:space="preserve">Fair value less costs of disposal</t>
  </si>
  <si>
    <t xml:space="preserve">Recoverable amount (the higher)</t>
  </si>
  <si>
    <t xml:space="preserve">Headroom (recoverable amount less carrying amount)</t>
  </si>
  <si>
    <t xml:space="preserve">An impairment loss reduces goodwill first, then the other assets pro rata to their carrying amounts (IAS 36.104). No asset may be reduced below the highest of its fair value less costs of disposal, its value in use and zero (IAS 36.105); this sheet does not apply that floor, so check it where individual asset values are known.</t>
  </si>
  <si>
    <t xml:space="preserve">Sensitivity</t>
  </si>
  <si>
    <t xml:space="preserve">Headroom for each combination of discount rate and long-term growth. Red cells mean an impairment. CU million.</t>
  </si>
  <si>
    <t xml:space="preserve">Discount rate (rows) and growth (columns)</t>
  </si>
  <si>
    <t xml:space="preserve">Headroom = value in use at that discount rate and growth rate, less the unit's carrying amount. IAS 36.134(f) requires disclosure of how far key assumptions would need to change for the recoverable amount to equal the carrying amount, when a reasonably possible change would cause an impairment.</t>
  </si>
</sst>
</file>

<file path=xl/styles.xml><?xml version="1.0" encoding="utf-8"?>
<styleSheet xmlns="http://schemas.openxmlformats.org/spreadsheetml/2006/main">
  <numFmts count="7">
    <numFmt numFmtId="164" formatCode="General"/>
    <numFmt numFmtId="165" formatCode="#,##0"/>
    <numFmt numFmtId="166" formatCode="0.0%;\(0.0%\);;"/>
    <numFmt numFmtId="167" formatCode="#,##0.0;\(#,##0.0\);;"/>
    <numFmt numFmtId="168" formatCode="0.0000"/>
    <numFmt numFmtId="169" formatCode="0%"/>
    <numFmt numFmtId="170" formatCode="0.0%"/>
  </numFmts>
  <fonts count="26">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6"/>
      <color rgb="FFFFFFFF"/>
      <name val="Arial"/>
      <family val="0"/>
      <charset val="1"/>
    </font>
    <font>
      <sz val="10"/>
      <color rgb="FFCFE0E3"/>
      <name val="Arial"/>
      <family val="0"/>
      <charset val="1"/>
    </font>
    <font>
      <sz val="10"/>
      <color rgb="FF0000FF"/>
      <name val="Arial"/>
      <family val="0"/>
      <charset val="1"/>
    </font>
    <font>
      <b val="true"/>
      <sz val="10"/>
      <color rgb="FFFFFFFF"/>
      <name val="Arial"/>
      <family val="0"/>
      <charset val="1"/>
    </font>
    <font>
      <sz val="10"/>
      <color rgb="FF0E3D4A"/>
      <name val="Arial"/>
      <family val="0"/>
      <charset val="1"/>
    </font>
    <font>
      <sz val="10"/>
      <name val="Arial"/>
      <family val="0"/>
      <charset val="1"/>
    </font>
    <font>
      <sz val="10"/>
      <color rgb="FF6B7A80"/>
      <name val="Arial"/>
      <family val="0"/>
      <charset val="1"/>
    </font>
    <font>
      <sz val="10"/>
      <color rgb="FF008000"/>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5DBD8"/>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4" fontId="11" fillId="5" borderId="5"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true" indent="0" shrinkToFit="false"/>
      <protection locked="true" hidden="false"/>
    </xf>
    <xf numFmtId="164" fontId="13" fillId="5" borderId="6" xfId="0" applyFont="true" applyBorder="true" applyAlignment="true" applyProtection="false">
      <alignment horizontal="center" vertical="center" textRotation="0" wrapText="true" indent="0" shrinkToFit="false"/>
      <protection locked="true" hidden="false"/>
    </xf>
    <xf numFmtId="164" fontId="14" fillId="7" borderId="0" xfId="0" applyFont="true" applyBorder="true" applyAlignment="true" applyProtection="false">
      <alignment horizontal="center" vertical="center" textRotation="0" wrapText="true" indent="0" shrinkToFit="false"/>
      <protection locked="true" hidden="false"/>
    </xf>
    <xf numFmtId="164" fontId="15" fillId="8" borderId="0" xfId="0" applyFont="true" applyBorder="true" applyAlignment="true" applyProtection="false">
      <alignment horizontal="center" vertical="center" textRotation="0" wrapText="true" indent="0" shrinkToFit="false"/>
      <protection locked="true" hidden="false"/>
    </xf>
    <xf numFmtId="164" fontId="16" fillId="3" borderId="7"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1" shrinkToFit="false"/>
      <protection locked="true" hidden="false"/>
    </xf>
    <xf numFmtId="164" fontId="18" fillId="2" borderId="0" xfId="0" applyFont="true" applyBorder="true" applyAlignment="true" applyProtection="false">
      <alignment horizontal="left" vertical="center" textRotation="0" wrapText="true" indent="1" shrinkToFit="false"/>
      <protection locked="true" hidden="false"/>
    </xf>
    <xf numFmtId="164" fontId="19" fillId="2" borderId="0" xfId="0" applyFont="true" applyBorder="true" applyAlignment="true" applyProtection="false">
      <alignment horizontal="left" vertical="center" textRotation="0" wrapText="true" indent="1" shrinkToFit="false"/>
      <protection locked="true" hidden="false"/>
    </xf>
    <xf numFmtId="164" fontId="13" fillId="0" borderId="0" xfId="0" applyFont="true" applyBorder="false" applyAlignment="true" applyProtection="false">
      <alignment horizontal="left" vertical="center" textRotation="0" wrapText="true" indent="1" shrinkToFit="false"/>
      <protection locked="true" hidden="false"/>
    </xf>
    <xf numFmtId="166" fontId="20" fillId="6" borderId="8" xfId="0" applyFont="true" applyBorder="true" applyAlignment="false" applyProtection="false">
      <alignment horizontal="general" vertical="bottom" textRotation="0" wrapText="false" indent="0" shrinkToFit="false"/>
      <protection locked="true" hidden="false"/>
    </xf>
    <xf numFmtId="164" fontId="21" fillId="2" borderId="0" xfId="0" applyFont="true" applyBorder="false" applyAlignment="true" applyProtection="false">
      <alignment horizontal="left" vertical="center" textRotation="0" wrapText="true" indent="1" shrinkToFit="false"/>
      <protection locked="true" hidden="false"/>
    </xf>
    <xf numFmtId="164" fontId="21" fillId="2" borderId="0" xfId="0" applyFont="true" applyBorder="false" applyAlignment="true" applyProtection="false">
      <alignment horizontal="center" vertical="center" textRotation="0" wrapText="true" indent="0" shrinkToFit="false"/>
      <protection locked="true" hidden="false"/>
    </xf>
    <xf numFmtId="167" fontId="20" fillId="6" borderId="8" xfId="0" applyFont="true" applyBorder="true" applyAlignment="false" applyProtection="false">
      <alignment horizontal="general" vertical="bottom" textRotation="0" wrapText="false" indent="0" shrinkToFit="false"/>
      <protection locked="true" hidden="false"/>
    </xf>
    <xf numFmtId="167" fontId="11" fillId="0" borderId="8" xfId="0" applyFont="true" applyBorder="tru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left" vertical="center" textRotation="0" wrapText="true" indent="1" shrinkToFit="false"/>
      <protection locked="true" hidden="false"/>
    </xf>
    <xf numFmtId="168" fontId="23" fillId="0" borderId="8" xfId="0" applyFont="true" applyBorder="true" applyAlignment="false" applyProtection="false">
      <alignment horizontal="general" vertical="bottom" textRotation="0" wrapText="false" indent="0" shrinkToFit="false"/>
      <protection locked="true" hidden="false"/>
    </xf>
    <xf numFmtId="167" fontId="21" fillId="2"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left" vertical="center" textRotation="0" wrapText="true" indent="1" shrinkToFit="false"/>
      <protection locked="true" hidden="false"/>
    </xf>
    <xf numFmtId="169" fontId="23" fillId="0" borderId="8"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20" fillId="6" borderId="8" xfId="0" applyFont="true" applyBorder="true" applyAlignment="false" applyProtection="false">
      <alignment horizontal="general" vertical="bottom" textRotation="0" wrapText="false" indent="0" shrinkToFit="false"/>
      <protection locked="true" hidden="false"/>
    </xf>
    <xf numFmtId="167" fontId="23" fillId="0" borderId="8" xfId="0" applyFont="true" applyBorder="true" applyAlignment="false" applyProtection="false">
      <alignment horizontal="general" vertical="bottom" textRotation="0" wrapText="false" indent="0" shrinkToFit="false"/>
      <protection locked="true" hidden="false"/>
    </xf>
    <xf numFmtId="170" fontId="23" fillId="0" borderId="8" xfId="0" applyFont="true" applyBorder="true" applyAlignment="false" applyProtection="false">
      <alignment horizontal="general" vertical="bottom" textRotation="0" wrapText="false" indent="0" shrinkToFit="false"/>
      <protection locked="true" hidden="false"/>
    </xf>
    <xf numFmtId="167" fontId="25" fillId="0" borderId="8"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false" indent="0" shrinkToFit="false"/>
      <protection locked="true" hidden="false"/>
    </xf>
    <xf numFmtId="170" fontId="21" fillId="2" borderId="0" xfId="0" applyFont="true" applyBorder="false" applyAlignment="true" applyProtection="false">
      <alignment horizontal="center" vertical="bottom" textRotation="0" wrapText="false" indent="0" shrinkToFit="false"/>
      <protection locked="true" hidden="false"/>
    </xf>
    <xf numFmtId="170" fontId="13" fillId="0" borderId="0" xfId="0" applyFont="true" applyBorder="false" applyAlignment="true" applyProtection="false">
      <alignment horizontal="center" vertical="bottom" textRotation="0" wrapText="false" indent="0" shrinkToFit="false"/>
      <protection locked="true" hidden="false"/>
    </xf>
    <xf numFmtId="167" fontId="23" fillId="0" borderId="8"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2E6B12"/>
      </font>
      <fill>
        <patternFill>
          <bgColor rgb="FFDFF0D0"/>
        </patternFill>
      </fill>
    </dxf>
    <dxf>
      <font>
        <name val="Arial"/>
        <charset val="1"/>
        <family val="0"/>
        <b val="1"/>
        <color rgb="FFA12B1E"/>
      </font>
      <fill>
        <patternFill>
          <bgColor rgb="FFF8D7D2"/>
        </patternFill>
      </fill>
    </dxf>
    <dxf>
      <fill>
        <patternFill>
          <bgColor rgb="FFDFF0D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7A80"/>
      <rgbColor rgb="FF9999FF"/>
      <rgbColor rgb="FF993366"/>
      <rgbColor rgb="FFFFF4C2"/>
      <rgbColor rgb="FFF3F5F0"/>
      <rgbColor rgb="FF660066"/>
      <rgbColor rgb="FFFF8080"/>
      <rgbColor rgb="FF0066CC"/>
      <rgbColor rgb="FFD5DBD8"/>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66699"/>
      <rgbColor rgb="FF969696"/>
      <rgbColor rgb="FF0E3D4A"/>
      <rgbColor rgb="FF339966"/>
      <rgbColor rgb="FF003300"/>
      <rgbColor rgb="FF2E6B12"/>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'Value in use'!C15</f>
        <v>1552.81060036883</v>
      </c>
      <c r="C15" s="10"/>
      <c r="D15" s="10"/>
      <c r="E15" s="10" t="n">
        <f aca="false">'Impairment test'!C12</f>
        <v>1700</v>
      </c>
      <c r="F15" s="10"/>
      <c r="G15" s="10"/>
      <c r="H15" s="10" t="n">
        <f aca="false">'Impairment test'!C17</f>
        <v>147.189399631174</v>
      </c>
      <c r="I15" s="10"/>
      <c r="J15" s="10"/>
      <c r="K15" s="11" t="str">
        <f aca="false">'Impairment test'!C20</f>
        <v>✗ Impairment of 147.2</v>
      </c>
      <c r="L15" s="11"/>
      <c r="M15" s="11"/>
    </row>
    <row r="16" customFormat="false" ht="21.75" hidden="false" customHeight="true" outlineLevel="0" collapsed="false">
      <c r="B16" s="10"/>
      <c r="C16" s="10"/>
      <c r="D16" s="10"/>
      <c r="E16" s="10"/>
      <c r="F16" s="10"/>
      <c r="G16" s="10"/>
      <c r="H16" s="10"/>
      <c r="I16" s="10"/>
      <c r="J16" s="10"/>
      <c r="K16" s="11"/>
      <c r="L16" s="11"/>
      <c r="M16" s="11"/>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2" t="s">
        <v>15</v>
      </c>
      <c r="C19" s="12"/>
      <c r="D19" s="12"/>
      <c r="E19" s="13" t="s">
        <v>16</v>
      </c>
      <c r="F19" s="13"/>
      <c r="G19" s="13"/>
      <c r="H19" s="14" t="s">
        <v>17</v>
      </c>
      <c r="I19" s="14"/>
      <c r="J19" s="14"/>
      <c r="K19" s="15" t="s">
        <v>18</v>
      </c>
      <c r="L19" s="15"/>
      <c r="M19" s="15"/>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6" t="s">
        <v>20</v>
      </c>
      <c r="C22" s="16"/>
      <c r="D22" s="16"/>
      <c r="E22" s="16" t="s">
        <v>21</v>
      </c>
      <c r="F22" s="16"/>
      <c r="G22" s="16"/>
      <c r="H22" s="16" t="s">
        <v>22</v>
      </c>
      <c r="I22" s="16"/>
      <c r="J22" s="16"/>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7" t="s">
        <v>23</v>
      </c>
      <c r="C41" s="17"/>
      <c r="D41" s="17"/>
      <c r="E41" s="17"/>
      <c r="F41" s="17"/>
      <c r="G41" s="17"/>
      <c r="H41" s="17"/>
      <c r="I41" s="17"/>
      <c r="J41" s="17"/>
      <c r="K41" s="17"/>
      <c r="L41" s="17"/>
      <c r="M41" s="17"/>
    </row>
  </sheetData>
  <mergeCells count="31">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B41:M41"/>
  </mergeCells>
  <conditionalFormatting sqref="K15">
    <cfRule type="expression" priority="2" aboveAverage="0" equalAverage="0" bottom="0" percent="0" rank="0" text="" dxfId="0">
      <formula>LEFT(K15,1)="✓"</formula>
    </cfRule>
    <cfRule type="expression" priority="3" aboveAverage="0" equalAverage="0" bottom="0" percent="0" rank="0" text="" dxfId="1">
      <formula>LEFT(K15,1)&lt;&gt;"✓"</formula>
    </cfRule>
  </conditionalFormatting>
  <hyperlinks>
    <hyperlink ref="B22" location="'Value in use'!B2" display="Value in use  ›"/>
    <hyperlink ref="E22" location="'Impairment test'!B2" display="Impairment test  ›"/>
    <hyperlink ref="H22" location="'Sensitivity'!B2" display="Sensitivity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H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36"/>
    <col collapsed="false" customWidth="true" hidden="false" outlineLevel="0" max="7" min="3" style="0" width="13"/>
    <col collapsed="false" customWidth="true" hidden="false" outlineLevel="0" max="8" min="8" style="0" width="14"/>
  </cols>
  <sheetData>
    <row r="1" customFormat="false" ht="18" hidden="false" customHeight="false" outlineLevel="0" collapsed="false"/>
    <row r="2" customFormat="false" ht="19.5" hidden="false" customHeight="true" outlineLevel="0" collapsed="false">
      <c r="B2" s="18" t="s">
        <v>10</v>
      </c>
      <c r="C2" s="18"/>
      <c r="D2" s="18"/>
      <c r="E2" s="18"/>
      <c r="F2" s="18"/>
      <c r="G2" s="18"/>
      <c r="H2" s="18"/>
    </row>
    <row r="3" customFormat="false" ht="19.5" hidden="false" customHeight="true" outlineLevel="0" collapsed="false">
      <c r="B3" s="18"/>
      <c r="C3" s="18"/>
      <c r="D3" s="18"/>
      <c r="E3" s="18"/>
      <c r="F3" s="18"/>
      <c r="G3" s="18"/>
      <c r="H3" s="18"/>
    </row>
    <row r="4" customFormat="false" ht="19.5" hidden="false" customHeight="true" outlineLevel="0" collapsed="false">
      <c r="B4" s="19" t="s">
        <v>24</v>
      </c>
      <c r="C4" s="19"/>
      <c r="D4" s="19"/>
      <c r="E4" s="19"/>
      <c r="F4" s="19"/>
      <c r="G4" s="19"/>
      <c r="H4" s="19"/>
    </row>
    <row r="5" customFormat="false" ht="3.75" hidden="false" customHeight="true" outlineLevel="0" collapsed="false">
      <c r="B5" s="4"/>
      <c r="C5" s="4"/>
      <c r="D5" s="4"/>
      <c r="E5" s="4"/>
      <c r="F5" s="4"/>
      <c r="G5" s="4"/>
      <c r="H5" s="4"/>
    </row>
    <row r="6" customFormat="false" ht="18" hidden="false" customHeight="false" outlineLevel="0" collapsed="false"/>
    <row r="7" customFormat="false" ht="18" hidden="false" customHeight="false" outlineLevel="0" collapsed="false">
      <c r="B7" s="20" t="s">
        <v>25</v>
      </c>
      <c r="C7" s="21" t="n">
        <v>0.1</v>
      </c>
    </row>
    <row r="8" customFormat="false" ht="18" hidden="false" customHeight="false" outlineLevel="0" collapsed="false">
      <c r="B8" s="20" t="s">
        <v>26</v>
      </c>
      <c r="C8" s="21" t="n">
        <v>0.02</v>
      </c>
    </row>
    <row r="9" customFormat="false" ht="18" hidden="false" customHeight="false" outlineLevel="0" collapsed="false"/>
    <row r="10" customFormat="false" ht="33.75" hidden="false" customHeight="true" outlineLevel="0" collapsed="false">
      <c r="B10" s="22"/>
      <c r="C10" s="23" t="s">
        <v>27</v>
      </c>
      <c r="D10" s="23" t="s">
        <v>28</v>
      </c>
      <c r="E10" s="23" t="s">
        <v>29</v>
      </c>
      <c r="F10" s="23" t="s">
        <v>30</v>
      </c>
      <c r="G10" s="23" t="s">
        <v>31</v>
      </c>
      <c r="H10" s="23" t="s">
        <v>32</v>
      </c>
    </row>
    <row r="11" customFormat="false" ht="18" hidden="false" customHeight="false" outlineLevel="0" collapsed="false">
      <c r="B11" s="20" t="s">
        <v>33</v>
      </c>
      <c r="C11" s="24" t="n">
        <v>120</v>
      </c>
      <c r="D11" s="24" t="n">
        <v>125</v>
      </c>
      <c r="E11" s="24" t="n">
        <v>130</v>
      </c>
      <c r="F11" s="24" t="n">
        <v>132</v>
      </c>
      <c r="G11" s="24" t="n">
        <v>135</v>
      </c>
      <c r="H11" s="25" t="n">
        <f aca="false">IF($C$7&lt;=$C$8,0,G11*(1+$C$8)/($C$7-$C$8))</f>
        <v>1721.25</v>
      </c>
    </row>
    <row r="12" customFormat="false" ht="18" hidden="false" customHeight="false" outlineLevel="0" collapsed="false">
      <c r="B12" s="26" t="s">
        <v>34</v>
      </c>
      <c r="C12" s="27" t="n">
        <f aca="false">1/(1+$C$7)^1</f>
        <v>0.909090909090909</v>
      </c>
      <c r="D12" s="27" t="n">
        <f aca="false">1/(1+$C$7)^2</f>
        <v>0.826446280991735</v>
      </c>
      <c r="E12" s="27" t="n">
        <f aca="false">1/(1+$C$7)^3</f>
        <v>0.751314800901578</v>
      </c>
      <c r="F12" s="27" t="n">
        <f aca="false">1/(1+$C$7)^4</f>
        <v>0.683013455365071</v>
      </c>
      <c r="G12" s="27" t="n">
        <f aca="false">1/(1+$C$7)^5</f>
        <v>0.620921323059155</v>
      </c>
      <c r="H12" s="27" t="n">
        <f aca="false">1/(1+$C$7)^5</f>
        <v>0.620921323059155</v>
      </c>
    </row>
    <row r="13" customFormat="false" ht="18" hidden="false" customHeight="false" outlineLevel="0" collapsed="false">
      <c r="B13" s="20" t="s">
        <v>35</v>
      </c>
      <c r="C13" s="25" t="n">
        <f aca="false">C11*C12</f>
        <v>109.090909090909</v>
      </c>
      <c r="D13" s="25" t="n">
        <f aca="false">D11*D12</f>
        <v>103.305785123967</v>
      </c>
      <c r="E13" s="25" t="n">
        <f aca="false">E11*E12</f>
        <v>97.6709241172051</v>
      </c>
      <c r="F13" s="25" t="n">
        <f aca="false">F11*F12</f>
        <v>90.1577761081893</v>
      </c>
      <c r="G13" s="25" t="n">
        <f aca="false">G11*G12</f>
        <v>83.8243786129859</v>
      </c>
      <c r="H13" s="25" t="n">
        <f aca="false">H11*H12</f>
        <v>1068.76082731557</v>
      </c>
    </row>
    <row r="14" customFormat="false" ht="18" hidden="false" customHeight="false" outlineLevel="0" collapsed="false"/>
    <row r="15" customFormat="false" ht="18" hidden="false" customHeight="false" outlineLevel="0" collapsed="false">
      <c r="B15" s="22" t="s">
        <v>10</v>
      </c>
      <c r="C15" s="28" t="n">
        <f aca="false">SUM(C13:H13)</f>
        <v>1552.81060036883</v>
      </c>
    </row>
    <row r="16" customFormat="false" ht="18" hidden="false" customHeight="false" outlineLevel="0" collapsed="false">
      <c r="B16" s="29" t="s">
        <v>36</v>
      </c>
      <c r="C16" s="30" t="n">
        <f aca="false">IF(C15=0,0,H13/C15)</f>
        <v>0.688275071706566</v>
      </c>
    </row>
    <row r="17" customFormat="false" ht="18" hidden="false" customHeight="false" outlineLevel="0" collapsed="false">
      <c r="B17" s="29" t="s">
        <v>37</v>
      </c>
      <c r="C17" s="31" t="str">
        <f aca="false">IF(C7&gt;C8,"✓ OK","✗ Rate must exceed growth")</f>
        <v>✓ OK</v>
      </c>
    </row>
    <row r="18" customFormat="false" ht="18" hidden="false" customHeight="false" outlineLevel="0" collapsed="false"/>
    <row r="19" customFormat="false" ht="18" hidden="false" customHeight="true" outlineLevel="0" collapsed="false">
      <c r="B19" s="32" t="s">
        <v>38</v>
      </c>
      <c r="C19" s="32"/>
      <c r="D19" s="32"/>
      <c r="E19" s="32"/>
      <c r="F19" s="32"/>
      <c r="G19" s="32"/>
      <c r="H19" s="32"/>
    </row>
    <row r="20" customFormat="false" ht="18" hidden="false" customHeight="false" outlineLevel="0" collapsed="false">
      <c r="B20" s="32"/>
      <c r="C20" s="32"/>
      <c r="D20" s="32"/>
      <c r="E20" s="32"/>
      <c r="F20" s="32"/>
      <c r="G20" s="32"/>
      <c r="H20" s="32"/>
    </row>
    <row r="21" customFormat="false" ht="18" hidden="false" customHeight="false" outlineLevel="0" collapsed="false">
      <c r="B21" s="32"/>
      <c r="C21" s="32"/>
      <c r="D21" s="32"/>
      <c r="E21" s="32"/>
      <c r="F21" s="32"/>
      <c r="G21" s="32"/>
      <c r="H21" s="32"/>
    </row>
  </sheetData>
  <mergeCells count="3">
    <mergeCell ref="B2:H3"/>
    <mergeCell ref="B4:H4"/>
    <mergeCell ref="B19:H21"/>
  </mergeCells>
  <conditionalFormatting sqref="C17">
    <cfRule type="expression" priority="2" aboveAverage="0" equalAverage="0" bottom="0" percent="0" rank="0" text="" dxfId="0">
      <formula>LEFT(C17,1)="✓"</formula>
    </cfRule>
    <cfRule type="expression" priority="3" aboveAverage="0" equalAverage="0" bottom="0" percent="0" rank="0" text="" dxfId="1">
      <formula>LEFT(C17,1)&lt;&gt;"✓"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4"/>
    <col collapsed="false" customWidth="true" hidden="false" outlineLevel="0" max="6" min="3" style="0" width="15"/>
  </cols>
  <sheetData>
    <row r="1" customFormat="false" ht="18" hidden="false" customHeight="false" outlineLevel="0" collapsed="false"/>
    <row r="2" customFormat="false" ht="19.5" hidden="false" customHeight="true" outlineLevel="0" collapsed="false">
      <c r="B2" s="18" t="s">
        <v>39</v>
      </c>
      <c r="C2" s="18"/>
      <c r="D2" s="18"/>
      <c r="E2" s="18"/>
      <c r="F2" s="18"/>
    </row>
    <row r="3" customFormat="false" ht="19.5" hidden="false" customHeight="true" outlineLevel="0" collapsed="false">
      <c r="B3" s="18"/>
      <c r="C3" s="18"/>
      <c r="D3" s="18"/>
      <c r="E3" s="18"/>
      <c r="F3" s="18"/>
    </row>
    <row r="4" customFormat="false" ht="19.5" hidden="false" customHeight="true" outlineLevel="0" collapsed="false">
      <c r="B4" s="19" t="s">
        <v>40</v>
      </c>
      <c r="C4" s="19"/>
      <c r="D4" s="19"/>
      <c r="E4" s="19"/>
      <c r="F4" s="19"/>
    </row>
    <row r="5" customFormat="false" ht="3.75" hidden="false" customHeight="true" outlineLevel="0" collapsed="false">
      <c r="B5" s="4"/>
      <c r="C5" s="4"/>
      <c r="D5" s="4"/>
      <c r="E5" s="4"/>
      <c r="F5" s="4"/>
    </row>
    <row r="6" customFormat="false" ht="18" hidden="false" customHeight="false" outlineLevel="0" collapsed="false"/>
    <row r="7" customFormat="false" ht="33.75" hidden="false" customHeight="true" outlineLevel="0" collapsed="false">
      <c r="B7" s="22" t="s">
        <v>41</v>
      </c>
      <c r="C7" s="23" t="s">
        <v>11</v>
      </c>
      <c r="D7" s="23" t="s">
        <v>42</v>
      </c>
      <c r="E7" s="23" t="s">
        <v>43</v>
      </c>
      <c r="F7" s="23" t="s">
        <v>44</v>
      </c>
    </row>
    <row r="8" customFormat="false" ht="18" hidden="false" customHeight="false" outlineLevel="0" collapsed="false">
      <c r="B8" s="33" t="s">
        <v>45</v>
      </c>
      <c r="C8" s="24" t="n">
        <v>150</v>
      </c>
      <c r="D8" s="34"/>
      <c r="E8" s="34" t="n">
        <f aca="false">MIN(C8,$C$17)</f>
        <v>147.189399631174</v>
      </c>
      <c r="F8" s="25" t="n">
        <f aca="false">C8-E8</f>
        <v>2.8106003688265</v>
      </c>
    </row>
    <row r="9" customFormat="false" ht="18" hidden="false" customHeight="false" outlineLevel="0" collapsed="false">
      <c r="B9" s="33" t="s">
        <v>46</v>
      </c>
      <c r="C9" s="24" t="n">
        <v>1100</v>
      </c>
      <c r="D9" s="35" t="n">
        <f aca="false">IF(SUM($C$9:$C$11)=0,0,C9/SUM($C$9:$C$11))</f>
        <v>0.709677419354839</v>
      </c>
      <c r="E9" s="34" t="n">
        <f aca="false">MAX(0,$C$17-$E$8)*D9</f>
        <v>0</v>
      </c>
      <c r="F9" s="25" t="n">
        <f aca="false">C9-E9</f>
        <v>1100</v>
      </c>
    </row>
    <row r="10" customFormat="false" ht="18" hidden="false" customHeight="false" outlineLevel="0" collapsed="false">
      <c r="B10" s="33" t="s">
        <v>47</v>
      </c>
      <c r="C10" s="24" t="n">
        <v>250</v>
      </c>
      <c r="D10" s="35" t="n">
        <f aca="false">IF(SUM($C$9:$C$11)=0,0,C10/SUM($C$9:$C$11))</f>
        <v>0.161290322580645</v>
      </c>
      <c r="E10" s="34" t="n">
        <f aca="false">MAX(0,$C$17-$E$8)*D10</f>
        <v>0</v>
      </c>
      <c r="F10" s="25" t="n">
        <f aca="false">C10-E10</f>
        <v>250</v>
      </c>
    </row>
    <row r="11" customFormat="false" ht="18" hidden="false" customHeight="false" outlineLevel="0" collapsed="false">
      <c r="B11" s="33" t="s">
        <v>48</v>
      </c>
      <c r="C11" s="24" t="n">
        <v>200</v>
      </c>
      <c r="D11" s="35" t="n">
        <f aca="false">IF(SUM($C$9:$C$11)=0,0,C11/SUM($C$9:$C$11))</f>
        <v>0.129032258064516</v>
      </c>
      <c r="E11" s="34" t="n">
        <f aca="false">MAX(0,$C$17-$E$8)*D11</f>
        <v>0</v>
      </c>
      <c r="F11" s="25" t="n">
        <f aca="false">C11-E11</f>
        <v>200</v>
      </c>
    </row>
    <row r="12" customFormat="false" ht="18" hidden="false" customHeight="false" outlineLevel="0" collapsed="false">
      <c r="B12" s="22" t="s">
        <v>49</v>
      </c>
      <c r="C12" s="28" t="n">
        <f aca="false">SUM(C8:C11)</f>
        <v>1700</v>
      </c>
      <c r="D12" s="3"/>
      <c r="E12" s="28" t="n">
        <f aca="false">SUM(E8:E11)</f>
        <v>147.189399631174</v>
      </c>
      <c r="F12" s="28" t="n">
        <f aca="false">SUM(F8:F11)</f>
        <v>1552.81060036883</v>
      </c>
    </row>
    <row r="13" customFormat="false" ht="18" hidden="false" customHeight="false" outlineLevel="0" collapsed="false"/>
    <row r="14" customFormat="false" ht="18" hidden="false" customHeight="false" outlineLevel="0" collapsed="false">
      <c r="B14" s="26" t="s">
        <v>10</v>
      </c>
      <c r="C14" s="36" t="n">
        <f aca="false">'Value in use'!C15</f>
        <v>1552.81060036883</v>
      </c>
    </row>
    <row r="15" customFormat="false" ht="18" hidden="false" customHeight="false" outlineLevel="0" collapsed="false">
      <c r="B15" s="26" t="s">
        <v>50</v>
      </c>
      <c r="C15" s="24" t="n">
        <v>1100</v>
      </c>
    </row>
    <row r="16" customFormat="false" ht="18" hidden="false" customHeight="false" outlineLevel="0" collapsed="false">
      <c r="B16" s="20" t="s">
        <v>51</v>
      </c>
      <c r="C16" s="25" t="n">
        <f aca="false">MAX(C14,C15)</f>
        <v>1552.81060036883</v>
      </c>
    </row>
    <row r="17" customFormat="false" ht="18" hidden="false" customHeight="false" outlineLevel="0" collapsed="false">
      <c r="B17" s="20" t="s">
        <v>12</v>
      </c>
      <c r="C17" s="25" t="n">
        <f aca="false">MAX(0,C12-C16)</f>
        <v>147.189399631174</v>
      </c>
    </row>
    <row r="18" customFormat="false" ht="18" hidden="false" customHeight="false" outlineLevel="0" collapsed="false"/>
    <row r="19" customFormat="false" ht="23.85" hidden="false" customHeight="false" outlineLevel="0" collapsed="false">
      <c r="B19" s="29" t="s">
        <v>52</v>
      </c>
      <c r="C19" s="34" t="n">
        <f aca="false">C16-C12</f>
        <v>-147.189399631174</v>
      </c>
    </row>
    <row r="20" customFormat="false" ht="18" hidden="false" customHeight="false" outlineLevel="0" collapsed="false">
      <c r="B20" s="29" t="s">
        <v>13</v>
      </c>
      <c r="C20" s="37" t="str">
        <f aca="false">IF(C17=0,"✓ No impairment","✗ Impairment of "&amp;TEXT(C17,"#,##0.0"))</f>
        <v>✗ Impairment of 147.2</v>
      </c>
      <c r="D20" s="37"/>
    </row>
    <row r="21" customFormat="false" ht="18" hidden="false" customHeight="false" outlineLevel="0" collapsed="false"/>
    <row r="22" customFormat="false" ht="18" hidden="false" customHeight="true" outlineLevel="0" collapsed="false">
      <c r="B22" s="32" t="s">
        <v>53</v>
      </c>
      <c r="C22" s="32"/>
      <c r="D22" s="32"/>
      <c r="E22" s="32"/>
      <c r="F22" s="32"/>
    </row>
    <row r="23" customFormat="false" ht="18" hidden="false" customHeight="false" outlineLevel="0" collapsed="false">
      <c r="B23" s="32"/>
      <c r="C23" s="32"/>
      <c r="D23" s="32"/>
      <c r="E23" s="32"/>
      <c r="F23" s="32"/>
    </row>
    <row r="24" customFormat="false" ht="18" hidden="false" customHeight="false" outlineLevel="0" collapsed="false">
      <c r="B24" s="32"/>
      <c r="C24" s="32"/>
      <c r="D24" s="32"/>
      <c r="E24" s="32"/>
      <c r="F24" s="32"/>
    </row>
  </sheetData>
  <mergeCells count="4">
    <mergeCell ref="B2:F3"/>
    <mergeCell ref="B4:F4"/>
    <mergeCell ref="C20:D20"/>
    <mergeCell ref="B22:F24"/>
  </mergeCells>
  <conditionalFormatting sqref="C20">
    <cfRule type="expression" priority="2" aboveAverage="0" equalAverage="0" bottom="0" percent="0" rank="0" text="" dxfId="0">
      <formula>LEFT(C20,1)="✓"</formula>
    </cfRule>
    <cfRule type="expression" priority="3" aboveAverage="0" equalAverage="0" bottom="0" percent="0" rank="0" text="" dxfId="1">
      <formula>LEFT(C20,1)&lt;&gt;"✓"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G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7" min="3" style="0" width="13"/>
  </cols>
  <sheetData>
    <row r="1" customFormat="false" ht="18" hidden="false" customHeight="false" outlineLevel="0" collapsed="false"/>
    <row r="2" customFormat="false" ht="19.5" hidden="false" customHeight="true" outlineLevel="0" collapsed="false">
      <c r="B2" s="18" t="s">
        <v>54</v>
      </c>
      <c r="C2" s="18"/>
      <c r="D2" s="18"/>
      <c r="E2" s="18"/>
      <c r="F2" s="18"/>
      <c r="G2" s="18"/>
    </row>
    <row r="3" customFormat="false" ht="19.5" hidden="false" customHeight="true" outlineLevel="0" collapsed="false">
      <c r="B3" s="18"/>
      <c r="C3" s="18"/>
      <c r="D3" s="18"/>
      <c r="E3" s="18"/>
      <c r="F3" s="18"/>
      <c r="G3" s="18"/>
    </row>
    <row r="4" customFormat="false" ht="19.5" hidden="false" customHeight="true" outlineLevel="0" collapsed="false">
      <c r="B4" s="19" t="s">
        <v>55</v>
      </c>
      <c r="C4" s="19"/>
      <c r="D4" s="19"/>
      <c r="E4" s="19"/>
      <c r="F4" s="19"/>
      <c r="G4" s="19"/>
    </row>
    <row r="5" customFormat="false" ht="3.75" hidden="false" customHeight="true" outlineLevel="0" collapsed="false">
      <c r="B5" s="4"/>
      <c r="C5" s="4"/>
      <c r="D5" s="4"/>
      <c r="E5" s="4"/>
      <c r="F5" s="4"/>
      <c r="G5" s="4"/>
    </row>
    <row r="6" customFormat="false" ht="18" hidden="false" customHeight="false" outlineLevel="0" collapsed="false"/>
    <row r="7" customFormat="false" ht="23.85" hidden="false" customHeight="false" outlineLevel="0" collapsed="false">
      <c r="B7" s="20" t="s">
        <v>56</v>
      </c>
    </row>
    <row r="8" customFormat="false" ht="18" hidden="false" customHeight="false" outlineLevel="0" collapsed="false">
      <c r="C8" s="38" t="n">
        <f aca="false">'Value in use'!$C$8+(-0.01)</f>
        <v>0.01</v>
      </c>
      <c r="D8" s="38" t="n">
        <f aca="false">'Value in use'!$C$8+(-0.005)</f>
        <v>0.015</v>
      </c>
      <c r="E8" s="38" t="n">
        <f aca="false">'Value in use'!$C$8+(0)</f>
        <v>0.02</v>
      </c>
      <c r="F8" s="38" t="n">
        <f aca="false">'Value in use'!$C$8+(0.005)</f>
        <v>0.025</v>
      </c>
      <c r="G8" s="38" t="n">
        <f aca="false">'Value in use'!$C$8+(0.01)</f>
        <v>0.03</v>
      </c>
    </row>
    <row r="9" customFormat="false" ht="18" hidden="false" customHeight="false" outlineLevel="0" collapsed="false">
      <c r="B9" s="39" t="n">
        <f aca="false">'Value in use'!$C$7+(-0.01)</f>
        <v>0.09</v>
      </c>
      <c r="C9" s="40" t="n">
        <f aca="false">IF($B9&lt;=C$8,"n/a",NPV($B9,'Value in use'!$C$11:$G$11)+'Value in use'!$G$11*(1+C$8)/($B9-C$8)/(1+$B9)^5-'Impairment test'!$C$12)</f>
        <v>-95.3347337813511</v>
      </c>
      <c r="D9" s="40" t="n">
        <f aca="false">IF($B9&lt;=D$8,"n/a",NPV($B9,'Value in use'!$C$11:$G$11)+'Value in use'!$G$11*(1+D$8)/($B9-D$8)/(1+$B9)^5-'Impairment test'!$C$12)</f>
        <v>-15.6368975365167</v>
      </c>
      <c r="E9" s="40" t="n">
        <f aca="false">IF($B9&lt;=E$8,"n/a",NPV($B9,'Value in use'!$C$11:$G$11)+'Value in use'!$G$11*(1+E$8)/($B9-E$8)/(1+$B9)^5-'Impairment test'!$C$12)</f>
        <v>75.4463438861517</v>
      </c>
      <c r="F9" s="40" t="n">
        <f aca="false">IF($B9&lt;=F$8,"n/a",NPV($B9,'Value in use'!$C$11:$G$11)+'Value in use'!$G$11*(1+F$8)/($B9-F$8)/(1+$B9)^5-'Impairment test'!$C$12)</f>
        <v>180.542391681538</v>
      </c>
      <c r="G9" s="40" t="n">
        <f aca="false">IF($B9&lt;=G$8,"n/a",NPV($B9,'Value in use'!$C$11:$G$11)+'Value in use'!$G$11*(1+G$8)/($B9-G$8)/(1+$B9)^5-'Impairment test'!$C$12)</f>
        <v>303.154447442822</v>
      </c>
    </row>
    <row r="10" customFormat="false" ht="18" hidden="false" customHeight="false" outlineLevel="0" collapsed="false">
      <c r="B10" s="39" t="n">
        <f aca="false">'Value in use'!$C$7+(-0.005)</f>
        <v>0.095</v>
      </c>
      <c r="C10" s="40" t="n">
        <f aca="false">IF($B10&lt;=C$8,"n/a",NPV($B10,'Value in use'!$C$11:$G$11)+'Value in use'!$G$11*(1+C$8)/($B10-C$8)/(1+$B10)^5-'Impairment test'!$C$12)</f>
        <v>-190.593137989685</v>
      </c>
      <c r="D10" s="40" t="n">
        <f aca="false">IF($B10&lt;=D$8,"n/a",NPV($B10,'Value in use'!$C$11:$G$11)+'Value in use'!$G$11*(1+D$8)/($B10-D$8)/(1+$B10)^5-'Impairment test'!$C$12)</f>
        <v>-121.547160327706</v>
      </c>
      <c r="E10" s="40" t="n">
        <f aca="false">IF($B10&lt;=E$8,"n/a",NPV($B10,'Value in use'!$C$11:$G$11)+'Value in use'!$G$11*(1+E$8)/($B10-E$8)/(1+$B10)^5-'Impairment test'!$C$12)</f>
        <v>-43.295052310797</v>
      </c>
      <c r="F10" s="40" t="n">
        <f aca="false">IF($B10&lt;=F$8,"n/a",NPV($B10,'Value in use'!$C$11:$G$11)+'Value in use'!$G$11*(1+F$8)/($B10-F$8)/(1+$B10)^5-'Impairment test'!$C$12)</f>
        <v>46.1359282799563</v>
      </c>
      <c r="G10" s="40" t="n">
        <f aca="false">IF($B10&lt;=G$8,"n/a",NPV($B10,'Value in use'!$C$11:$G$11)+'Value in use'!$G$11*(1+G$8)/($B10-G$8)/(1+$B10)^5-'Impairment test'!$C$12)</f>
        <v>149.325521269288</v>
      </c>
    </row>
    <row r="11" customFormat="false" ht="18" hidden="false" customHeight="false" outlineLevel="0" collapsed="false">
      <c r="B11" s="39" t="n">
        <f aca="false">'Value in use'!$C$7+(0)</f>
        <v>0.1</v>
      </c>
      <c r="C11" s="40" t="n">
        <f aca="false">IF($B11&lt;=C$8,"n/a",NPV($B11,'Value in use'!$C$11:$G$11)+'Value in use'!$G$11*(1+C$8)/($B11-C$8)/(1+$B11)^5-'Impairment test'!$C$12)</f>
        <v>-275.254422512124</v>
      </c>
      <c r="D11" s="40" t="n">
        <f aca="false">IF($B11&lt;=D$8,"n/a",NPV($B11,'Value in use'!$C$11:$G$11)+'Value in use'!$G$11*(1+D$8)/($B11-D$8)/(1+$B11)^5-'Impairment test'!$C$12)</f>
        <v>-214.988529391677</v>
      </c>
      <c r="E11" s="40" t="n">
        <f aca="false">IF($B11&lt;=E$8,"n/a",NPV($B11,'Value in use'!$C$11:$G$11)+'Value in use'!$G$11*(1+E$8)/($B11-E$8)/(1+$B11)^5-'Impairment test'!$C$12)</f>
        <v>-147.189399631173</v>
      </c>
      <c r="F11" s="40" t="n">
        <f aca="false">IF($B11&lt;=F$8,"n/a",NPV($B11,'Value in use'!$C$11:$G$11)+'Value in use'!$G$11*(1+F$8)/($B11-F$8)/(1+$B11)^5-'Impairment test'!$C$12)</f>
        <v>-70.350385902603</v>
      </c>
      <c r="G11" s="40" t="n">
        <f aca="false">IF($B11&lt;=G$8,"n/a",NPV($B11,'Value in use'!$C$11:$G$11)+'Value in use'!$G$11*(1+G$8)/($B11-G$8)/(1+$B11)^5-'Impairment test'!$C$12)</f>
        <v>17.465629787192</v>
      </c>
    </row>
    <row r="12" customFormat="false" ht="18" hidden="false" customHeight="false" outlineLevel="0" collapsed="false">
      <c r="B12" s="39" t="n">
        <f aca="false">'Value in use'!$C$7+(0.005)</f>
        <v>0.105</v>
      </c>
      <c r="C12" s="40" t="n">
        <f aca="false">IF($B12&lt;=C$8,"n/a",NPV($B12,'Value in use'!$C$11:$G$11)+'Value in use'!$G$11*(1+C$8)/($B12-C$8)/(1+$B12)^5-'Impairment test'!$C$12)</f>
        <v>-350.992081783094</v>
      </c>
      <c r="D12" s="40" t="n">
        <f aca="false">IF($B12&lt;=D$8,"n/a",NPV($B12,'Value in use'!$C$11:$G$11)+'Value in use'!$G$11*(1+D$8)/($B12-D$8)/(1+$B12)^5-'Impairment test'!$C$12)</f>
        <v>-298.039328523444</v>
      </c>
      <c r="E12" s="40" t="n">
        <f aca="false">IF($B12&lt;=E$8,"n/a",NPV($B12,'Value in use'!$C$11:$G$11)+'Value in use'!$G$11*(1+E$8)/($B12-E$8)/(1+$B12)^5-'Impairment test'!$C$12)</f>
        <v>-238.856839586187</v>
      </c>
      <c r="F12" s="40" t="n">
        <f aca="false">IF($B12&lt;=F$8,"n/a",NPV($B12,'Value in use'!$C$11:$G$11)+'Value in use'!$G$11*(1+F$8)/($B12-F$8)/(1+$B12)^5-'Impairment test'!$C$12)</f>
        <v>-172.276539531774</v>
      </c>
      <c r="G12" s="40" t="n">
        <f aca="false">IF($B12&lt;=G$8,"n/a",NPV($B12,'Value in use'!$C$11:$G$11)+'Value in use'!$G$11*(1+G$8)/($B12-G$8)/(1+$B12)^5-'Impairment test'!$C$12)</f>
        <v>-96.8188661367717</v>
      </c>
    </row>
    <row r="13" customFormat="false" ht="18" hidden="false" customHeight="false" outlineLevel="0" collapsed="false">
      <c r="B13" s="39" t="n">
        <f aca="false">'Value in use'!$C$7+(0.01)</f>
        <v>0.11</v>
      </c>
      <c r="C13" s="40" t="n">
        <f aca="false">IF($B13&lt;=C$8,"n/a",NPV($B13,'Value in use'!$C$11:$G$11)+'Value in use'!$G$11*(1+C$8)/($B13-C$8)/(1+$B13)^5-'Impairment test'!$C$12)</f>
        <v>-419.144904484372</v>
      </c>
      <c r="D13" s="40" t="n">
        <f aca="false">IF($B13&lt;=D$8,"n/a",NPV($B13,'Value in use'!$C$11:$G$11)+'Value in use'!$G$11*(1+D$8)/($B13-D$8)/(1+$B13)^5-'Impairment test'!$C$12)</f>
        <v>-372.340335268806</v>
      </c>
      <c r="E13" s="40" t="n">
        <f aca="false">IF($B13&lt;=E$8,"n/a",NPV($B13,'Value in use'!$C$11:$G$11)+'Value in use'!$G$11*(1+E$8)/($B13-E$8)/(1+$B13)^5-'Impairment test'!$C$12)</f>
        <v>-320.335258362622</v>
      </c>
      <c r="F13" s="40" t="n">
        <f aca="false">IF($B13&lt;=F$8,"n/a",NPV($B13,'Value in use'!$C$11:$G$11)+'Value in use'!$G$11*(1+F$8)/($B13-F$8)/(1+$B13)^5-'Impairment test'!$C$12)</f>
        <v>-262.211937114533</v>
      </c>
      <c r="G13" s="40" t="n">
        <f aca="false">IF($B13&lt;=G$8,"n/a",NPV($B13,'Value in use'!$C$11:$G$11)+'Value in use'!$G$11*(1+G$8)/($B13-G$8)/(1+$B13)^5-'Impairment test'!$C$12)</f>
        <v>-196.823200710434</v>
      </c>
    </row>
    <row r="14" customFormat="false" ht="18" hidden="false" customHeight="false" outlineLevel="0" collapsed="false"/>
    <row r="15" customFormat="false" ht="18" hidden="false" customHeight="true" outlineLevel="0" collapsed="false">
      <c r="B15" s="32" t="s">
        <v>57</v>
      </c>
      <c r="C15" s="32"/>
      <c r="D15" s="32"/>
      <c r="E15" s="32"/>
      <c r="F15" s="32"/>
      <c r="G15" s="32"/>
    </row>
    <row r="16" customFormat="false" ht="18" hidden="false" customHeight="false" outlineLevel="0" collapsed="false">
      <c r="B16" s="32"/>
      <c r="C16" s="32"/>
      <c r="D16" s="32"/>
      <c r="E16" s="32"/>
      <c r="F16" s="32"/>
      <c r="G16" s="32"/>
    </row>
    <row r="17" customFormat="false" ht="18" hidden="false" customHeight="false" outlineLevel="0" collapsed="false">
      <c r="B17" s="32"/>
      <c r="C17" s="32"/>
      <c r="D17" s="32"/>
      <c r="E17" s="32"/>
      <c r="F17" s="32"/>
      <c r="G17" s="32"/>
    </row>
  </sheetData>
  <mergeCells count="3">
    <mergeCell ref="B2:G3"/>
    <mergeCell ref="B4:G4"/>
    <mergeCell ref="B15:G17"/>
  </mergeCells>
  <conditionalFormatting sqref="C9:G13">
    <cfRule type="cellIs" priority="2" operator="lessThan" aboveAverage="0" equalAverage="0" bottom="0" percent="0" rank="0" text="" dxfId="1">
      <formula>0</formula>
    </cfRule>
    <cfRule type="cellIs" priority="3" operator="greaterThanOrEqual" aboveAverage="0" equalAverage="0" bottom="0" percent="0" rank="0" text="" dxfId="2">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2026-10-04T09:28:47Z</dcterms:created>
  <dc:creator>openpyxl</dc:creator>
  <dc:description/>
  <dc:language>en-US</dc:language>
  <cp:lastModifiedBy/>
  <dcterms:modified xsi:type="dcterms:W3CDTF">2026-10-04T09:28:47Z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