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sheetId="1" state="visible" r:id="rId3"/>
    <sheet name="Provision matrix" sheetId="2" state="visible" r:id="rId4"/>
    <sheet name="Three stages" sheetId="3" state="visible" r:id="rId5"/>
    <sheet name="History"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<sst xmlns="http://schemas.openxmlformats.org/spreadsheetml/2006/main" count="83" uniqueCount="74">
  <si>
    <t xml:space="preserve">ECL provision matrix</t>
  </si>
  <si>
    <t xml:space="preserve">IFRS 9 expected credit losses: provision matrix, history and the three stages</t>
  </si>
  <si>
    <t xml:space="preserve">HOW IT WORKS</t>
  </si>
  <si>
    <t xml:space="preserve">Enter the history</t>
  </si>
  <si>
    <t xml:space="preserve">Adjust and apply</t>
  </si>
  <si>
    <t xml:space="preserve">Or use the stages</t>
  </si>
  <si>
    <t xml:space="preserve">Balances and write-offs by bucket</t>
  </si>
  <si>
    <t xml:space="preserve">Forward-looking rates on today's balances</t>
  </si>
  <si>
    <t xml:space="preserve">PD x LGD x EAD for loans</t>
  </si>
  <si>
    <t xml:space="preserve">LIVE RESULTS</t>
  </si>
  <si>
    <t xml:space="preserve">Gross receivables</t>
  </si>
  <si>
    <t xml:space="preserve">Loss allowance</t>
  </si>
  <si>
    <t xml:space="preserve">Coverage</t>
  </si>
  <si>
    <t xml:space="preserve">Three-stage allowance</t>
  </si>
  <si>
    <t xml:space="preserve">COLOUR KEY</t>
  </si>
  <si>
    <t xml:space="preserve">You type here</t>
  </si>
  <si>
    <t xml:space="preserve">Calculated for you</t>
  </si>
  <si>
    <t xml:space="preserve">✓ Check passed</t>
  </si>
  <si>
    <t xml:space="preserve">✗ Needs attention</t>
  </si>
  <si>
    <t xml:space="preserve">JUMP TO</t>
  </si>
  <si>
    <t xml:space="preserve">Provision matrix  ›</t>
  </si>
  <si>
    <t xml:space="preserve">History  ›</t>
  </si>
  <si>
    <t xml:space="preserve">Three stages  ›</t>
  </si>
  <si>
    <t xml:space="preserve">Example: Northline Telecom, a fictional company, in CU million. Replace the figures with your own. General information, not advice. taxbakers.com/ifrs-18</t>
  </si>
  <si>
    <t xml:space="preserve">Provision matrix</t>
  </si>
  <si>
    <t xml:space="preserve">Simplified approach for trade receivables: lifetime expected credit losses by ageing bucket. CU.</t>
  </si>
  <si>
    <t xml:space="preserve">Forward-looking adjustment to loss rates</t>
  </si>
  <si>
    <t xml:space="preserve">Loss allowance at the start of the year</t>
  </si>
  <si>
    <t xml:space="preserve">Ageing bucket</t>
  </si>
  <si>
    <t xml:space="preserve">Historical loss rate</t>
  </si>
  <si>
    <t xml:space="preserve">Adjusted loss rate</t>
  </si>
  <si>
    <t xml:space="preserve">Expected credit loss</t>
  </si>
  <si>
    <t xml:space="preserve">Current</t>
  </si>
  <si>
    <t xml:space="preserve">1 to 30 days past due</t>
  </si>
  <si>
    <t xml:space="preserve">31 to 60 days past due</t>
  </si>
  <si>
    <t xml:space="preserve">61 to 90 days past due</t>
  </si>
  <si>
    <t xml:space="preserve">Over 90 days past due</t>
  </si>
  <si>
    <t xml:space="preserve">Total</t>
  </si>
  <si>
    <t xml:space="preserve">Charge (or release) for the year</t>
  </si>
  <si>
    <t xml:space="preserve">Journal entry</t>
  </si>
  <si>
    <t xml:space="preserve">Adjusted rate = historical rate x (1 + forward-looking adjustment). The adjustment reflects how current and forecast conditions, such as unemployment or sector stress, are expected to differ from the historical period (IFRS 9.B5.5.35, B5.5.52). The simplified approach always measures lifetime losses.</t>
  </si>
  <si>
    <t xml:space="preserve">Three stages</t>
  </si>
  <si>
    <t xml:space="preserve">General approach: 12-month losses in stage 1, lifetime losses in stages 2 and 3, weighted across economic scenarios. CU.</t>
  </si>
  <si>
    <t xml:space="preserve">Scenario</t>
  </si>
  <si>
    <t xml:space="preserve">Weight</t>
  </si>
  <si>
    <t xml:space="preserve">PD multiplier</t>
  </si>
  <si>
    <t xml:space="preserve">Base case</t>
  </si>
  <si>
    <t xml:space="preserve">Downside</t>
  </si>
  <si>
    <t xml:space="preserve">Upside</t>
  </si>
  <si>
    <t xml:space="preserve">Weighted PD multiplier</t>
  </si>
  <si>
    <t xml:space="preserve">Weights add up to</t>
  </si>
  <si>
    <t xml:space="preserve">Exposure</t>
  </si>
  <si>
    <t xml:space="preserve">Stage</t>
  </si>
  <si>
    <t xml:space="preserve">Exposure at default</t>
  </si>
  <si>
    <t xml:space="preserve">12-month PD</t>
  </si>
  <si>
    <t xml:space="preserve">Lifetime PD</t>
  </si>
  <si>
    <t xml:space="preserve">LGD</t>
  </si>
  <si>
    <t xml:space="preserve">Corporate loans, performing</t>
  </si>
  <si>
    <t xml:space="preserve">Loans on a watch list</t>
  </si>
  <si>
    <t xml:space="preserve">Defaulted loans</t>
  </si>
  <si>
    <t xml:space="preserve">Stage 1 total</t>
  </si>
  <si>
    <t xml:space="preserve">Stage 2 total</t>
  </si>
  <si>
    <t xml:space="preserve">Stage 3 total</t>
  </si>
  <si>
    <t xml:space="preserve">Total loss allowance</t>
  </si>
  <si>
    <t xml:space="preserve">ECL = exposure at default x loss given default x probability of default. Stage 1 uses the 12-month PD, stage 2 the lifetime PD, stage 3 treats default as certain. PDs for stages 1 and 2 are scaled by the weighted scenario multiplier; real models discount losses at the effective interest rate and use a full term structure of PDs.</t>
  </si>
  <si>
    <t xml:space="preserve">History</t>
  </si>
  <si>
    <t xml:space="preserve">Balances at each past year end and how much of each was later written off. The loss rate per ageing bucket is calculated from these. CU.</t>
  </si>
  <si>
    <t xml:space="preserve">Balance, year 1</t>
  </si>
  <si>
    <t xml:space="preserve">Balance, year 2</t>
  </si>
  <si>
    <t xml:space="preserve">Balance, year 3</t>
  </si>
  <si>
    <t xml:space="preserve">Written off, year 1</t>
  </si>
  <si>
    <t xml:space="preserve">Written off, year 2</t>
  </si>
  <si>
    <t xml:space="preserve">Written off, year 3</t>
  </si>
  <si>
    <t xml:space="preserve">Loss rate = total later written off / total balances, across the years shown. Use a period long enough to cover normal credit cycles, and buckets that share credit risk characteristics; segment customers further if their losses differ.</t>
  </si>
</sst>
</file>

<file path=xl/styles.xml><?xml version="1.0" encoding="utf-8"?>
<styleSheet xmlns="http://schemas.openxmlformats.org/spreadsheetml/2006/main">
  <numFmts count="9">
    <numFmt numFmtId="164" formatCode="General"/>
    <numFmt numFmtId="165" formatCode="#,##0"/>
    <numFmt numFmtId="166" formatCode="0.00%"/>
    <numFmt numFmtId="167" formatCode="0.0%;\(0.0%\);;"/>
    <numFmt numFmtId="168" formatCode="#,##0;\(#,##0\);;"/>
    <numFmt numFmtId="169" formatCode="0.00"/>
    <numFmt numFmtId="170" formatCode="0.000"/>
    <numFmt numFmtId="171" formatCode="0"/>
    <numFmt numFmtId="172" formatCode="0%"/>
  </numFmts>
  <fonts count="27">
    <font>
      <sz val="11"/>
      <color theme="1"/>
      <name val="Calibri"/>
      <family val="2"/>
      <charset val="1"/>
    </font>
    <font>
      <sz val="10"/>
      <name val="Arial"/>
      <family val="0"/>
    </font>
    <font>
      <sz val="10"/>
      <name val="Arial"/>
      <family val="0"/>
    </font>
    <font>
      <sz val="10"/>
      <name val="Arial"/>
      <family val="0"/>
    </font>
    <font>
      <b val="true"/>
      <sz val="22"/>
      <color rgb="FFFFFFFF"/>
      <name val="Arial"/>
      <family val="0"/>
      <charset val="1"/>
    </font>
    <font>
      <sz val="11"/>
      <color rgb="FFCFE0E3"/>
      <name val="Arial"/>
      <family val="0"/>
      <charset val="1"/>
    </font>
    <font>
      <b val="true"/>
      <sz val="9"/>
      <color rgb="FF86BC25"/>
      <name val="Arial"/>
      <family val="0"/>
      <charset val="1"/>
    </font>
    <font>
      <b val="true"/>
      <sz val="28"/>
      <color rgb="FF86BC25"/>
      <name val="Arial"/>
      <family val="0"/>
      <charset val="1"/>
    </font>
    <font>
      <b val="true"/>
      <sz val="12"/>
      <color rgb="FF0E3D4A"/>
      <name val="Arial"/>
      <family val="0"/>
      <charset val="1"/>
    </font>
    <font>
      <sz val="9"/>
      <color rgb="FF6B7A80"/>
      <name val="Arial"/>
      <family val="0"/>
      <charset val="1"/>
    </font>
    <font>
      <b val="true"/>
      <sz val="20"/>
      <color rgb="FF0E3D4A"/>
      <name val="Arial"/>
      <family val="0"/>
      <charset val="1"/>
    </font>
    <font>
      <b val="true"/>
      <sz val="10"/>
      <color rgb="FF0000FF"/>
      <name val="Arial"/>
      <family val="0"/>
      <charset val="1"/>
    </font>
    <font>
      <b val="true"/>
      <sz val="10"/>
      <color rgb="FF0E3D4A"/>
      <name val="Arial"/>
      <family val="0"/>
      <charset val="1"/>
    </font>
    <font>
      <b val="true"/>
      <sz val="10"/>
      <color rgb="FF2E6B12"/>
      <name val="Arial"/>
      <family val="0"/>
      <charset val="1"/>
    </font>
    <font>
      <b val="true"/>
      <sz val="10"/>
      <color rgb="FFA12B1E"/>
      <name val="Arial"/>
      <family val="0"/>
      <charset val="1"/>
    </font>
    <font>
      <b val="true"/>
      <sz val="11"/>
      <color rgb="FF0E3D4A"/>
      <name val="Arial"/>
      <family val="0"/>
      <charset val="1"/>
    </font>
    <font>
      <sz val="8"/>
      <color rgb="FF6B7A80"/>
      <name val="Arial"/>
      <family val="0"/>
      <charset val="1"/>
    </font>
    <font>
      <b val="true"/>
      <sz val="18"/>
      <color rgb="FF000000"/>
      <name val="Calibri"/>
      <family val="2"/>
    </font>
    <font>
      <sz val="10"/>
      <color rgb="FF000000"/>
      <name val="Calibri"/>
      <family val="2"/>
    </font>
    <font>
      <b val="true"/>
      <sz val="16"/>
      <color rgb="FFFFFFFF"/>
      <name val="Arial"/>
      <family val="0"/>
      <charset val="1"/>
    </font>
    <font>
      <sz val="10"/>
      <color rgb="FFCFE0E3"/>
      <name val="Arial"/>
      <family val="0"/>
      <charset val="1"/>
    </font>
    <font>
      <sz val="10"/>
      <color rgb="FF0000FF"/>
      <name val="Arial"/>
      <family val="0"/>
      <charset val="1"/>
    </font>
    <font>
      <b val="true"/>
      <sz val="10"/>
      <color rgb="FFFFFFFF"/>
      <name val="Arial"/>
      <family val="0"/>
      <charset val="1"/>
    </font>
    <font>
      <sz val="10"/>
      <color rgb="FF008000"/>
      <name val="Arial"/>
      <family val="0"/>
      <charset val="1"/>
    </font>
    <font>
      <sz val="10"/>
      <name val="Arial"/>
      <family val="0"/>
      <charset val="1"/>
    </font>
    <font>
      <b val="true"/>
      <sz val="10"/>
      <name val="Arial"/>
      <family val="0"/>
      <charset val="1"/>
    </font>
    <font>
      <sz val="10"/>
      <color rgb="FF6B7A80"/>
      <name val="Arial"/>
      <family val="0"/>
      <charset val="1"/>
    </font>
  </fonts>
  <fills count="9">
    <fill>
      <patternFill patternType="none"/>
    </fill>
    <fill>
      <patternFill patternType="gray125"/>
    </fill>
    <fill>
      <patternFill patternType="solid">
        <fgColor rgb="FF0E3D4A"/>
        <bgColor rgb="FF333333"/>
      </patternFill>
    </fill>
    <fill>
      <patternFill patternType="solid">
        <fgColor rgb="FF86BC25"/>
        <bgColor rgb="FF808000"/>
      </patternFill>
    </fill>
    <fill>
      <patternFill patternType="solid">
        <fgColor rgb="FFF3F5F0"/>
        <bgColor rgb="FFFFFFFF"/>
      </patternFill>
    </fill>
    <fill>
      <patternFill patternType="solid">
        <fgColor rgb="FFFFFFFF"/>
        <bgColor rgb="FFF3F5F0"/>
      </patternFill>
    </fill>
    <fill>
      <patternFill patternType="solid">
        <fgColor rgb="FFFFF4C2"/>
        <bgColor rgb="FFFFFF99"/>
      </patternFill>
    </fill>
    <fill>
      <patternFill patternType="solid">
        <fgColor rgb="FFDFF0D0"/>
        <bgColor rgb="FFF3F5F0"/>
      </patternFill>
    </fill>
    <fill>
      <patternFill patternType="solid">
        <fgColor rgb="FFF8D7D2"/>
        <bgColor rgb="FFD9D9D9"/>
      </patternFill>
    </fill>
  </fills>
  <borders count="9">
    <border diagonalUp="false" diagonalDown="false">
      <left/>
      <right/>
      <top/>
      <bottom/>
      <diagonal/>
    </border>
    <border diagonalUp="false" diagonalDown="false">
      <left style="thin">
        <color rgb="FFD5DBD8"/>
      </left>
      <right/>
      <top style="thin">
        <color rgb="FFD5DBD8"/>
      </top>
      <bottom style="thin">
        <color rgb="FFD5DBD8"/>
      </bottom>
      <diagonal/>
    </border>
    <border diagonalUp="false" diagonalDown="false">
      <left/>
      <right style="thin">
        <color rgb="FFD5DBD8"/>
      </right>
      <top style="thin">
        <color rgb="FFD5DBD8"/>
      </top>
      <bottom/>
      <diagonal/>
    </border>
    <border diagonalUp="false" diagonalDown="false">
      <left/>
      <right style="thin">
        <color rgb="FFD5DBD8"/>
      </right>
      <top/>
      <bottom style="thin">
        <color rgb="FFD5DBD8"/>
      </bottom>
      <diagonal/>
    </border>
    <border diagonalUp="false" diagonalDown="false">
      <left style="thin">
        <color rgb="FFD5DBD8"/>
      </left>
      <right style="thin">
        <color rgb="FFD5DBD8"/>
      </right>
      <top style="medium">
        <color rgb="FF0E3D4A"/>
      </top>
      <bottom/>
      <diagonal/>
    </border>
    <border diagonalUp="false" diagonalDown="false">
      <left style="thin">
        <color rgb="FFD5DBD8"/>
      </left>
      <right style="thin">
        <color rgb="FFD5DBD8"/>
      </right>
      <top/>
      <bottom style="thin">
        <color rgb="FFD5DBD8"/>
      </bottom>
      <diagonal/>
    </border>
    <border diagonalUp="false" diagonalDown="false">
      <left style="thin">
        <color rgb="FFD5DBD8"/>
      </left>
      <right style="thin">
        <color rgb="FFD5DBD8"/>
      </right>
      <top style="thin">
        <color rgb="FFD5DBD8"/>
      </top>
      <bottom style="thin">
        <color rgb="FFD5DBD8"/>
      </bottom>
      <diagonal/>
    </border>
    <border diagonalUp="false" diagonalDown="false">
      <left style="thick">
        <color rgb="FFFFFFFF"/>
      </left>
      <right style="thick">
        <color rgb="FFFFFFFF"/>
      </right>
      <top/>
      <bottom/>
      <diagonal/>
    </border>
    <border diagonalUp="false" diagonalDown="false">
      <left/>
      <right/>
      <top/>
      <bottom style="hair">
        <color rgb="FFD5DB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true" indent="1"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1"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left" vertical="bottom" textRotation="0" wrapText="true" indent="1" shrinkToFit="false"/>
      <protection locked="true" hidden="false"/>
    </xf>
    <xf numFmtId="164" fontId="9" fillId="4" borderId="3" xfId="0" applyFont="true" applyBorder="true" applyAlignment="true" applyProtection="false">
      <alignment horizontal="left" vertical="top" textRotation="0" wrapText="true" indent="1" shrinkToFit="false"/>
      <protection locked="true" hidden="false"/>
    </xf>
    <xf numFmtId="164" fontId="9" fillId="5" borderId="4" xfId="0" applyFont="true" applyBorder="true" applyAlignment="true" applyProtection="false">
      <alignment horizontal="center" vertical="center" textRotation="0" wrapText="true" indent="0" shrinkToFit="false"/>
      <protection locked="true" hidden="false"/>
    </xf>
    <xf numFmtId="165" fontId="10" fillId="5" borderId="5" xfId="0" applyFont="true" applyBorder="true" applyAlignment="true" applyProtection="false">
      <alignment horizontal="center" vertical="center" textRotation="0" wrapText="true" indent="0" shrinkToFit="false"/>
      <protection locked="true" hidden="false"/>
    </xf>
    <xf numFmtId="166" fontId="10" fillId="5" borderId="5" xfId="0" applyFont="true" applyBorder="true" applyAlignment="true" applyProtection="false">
      <alignment horizontal="center" vertical="center" textRotation="0" wrapText="true" indent="0" shrinkToFit="false"/>
      <protection locked="true" hidden="false"/>
    </xf>
    <xf numFmtId="164" fontId="11" fillId="6" borderId="0" xfId="0" applyFont="true" applyBorder="true" applyAlignment="true" applyProtection="false">
      <alignment horizontal="center" vertical="center" textRotation="0" wrapText="true" indent="0" shrinkToFit="false"/>
      <protection locked="true" hidden="false"/>
    </xf>
    <xf numFmtId="164" fontId="12" fillId="5" borderId="6" xfId="0" applyFont="true" applyBorder="true" applyAlignment="true" applyProtection="false">
      <alignment horizontal="center" vertical="center" textRotation="0" wrapText="true" indent="0" shrinkToFit="false"/>
      <protection locked="true" hidden="false"/>
    </xf>
    <xf numFmtId="164" fontId="13" fillId="7" borderId="0" xfId="0" applyFont="true" applyBorder="true" applyAlignment="true" applyProtection="false">
      <alignment horizontal="center" vertical="center" textRotation="0" wrapText="true" indent="0" shrinkToFit="false"/>
      <protection locked="true" hidden="false"/>
    </xf>
    <xf numFmtId="164" fontId="14" fillId="8" borderId="0" xfId="0" applyFont="true" applyBorder="true" applyAlignment="true" applyProtection="false">
      <alignment horizontal="center" vertical="center" textRotation="0" wrapText="true" indent="0" shrinkToFit="false"/>
      <protection locked="true" hidden="false"/>
    </xf>
    <xf numFmtId="164" fontId="15" fillId="3" borderId="7"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false">
      <alignment horizontal="left" vertical="center" textRotation="0" wrapText="true" indent="1" shrinkToFit="false"/>
      <protection locked="true" hidden="false"/>
    </xf>
    <xf numFmtId="164" fontId="19" fillId="2" borderId="0" xfId="0" applyFont="true" applyBorder="true" applyAlignment="true" applyProtection="false">
      <alignment horizontal="left" vertical="center" textRotation="0" wrapText="true" indent="1" shrinkToFit="false"/>
      <protection locked="true" hidden="false"/>
    </xf>
    <xf numFmtId="164" fontId="20" fillId="2" borderId="0" xfId="0" applyFont="true" applyBorder="true" applyAlignment="true" applyProtection="false">
      <alignment horizontal="left" vertical="center" textRotation="0" wrapText="true" indent="1" shrinkToFit="false"/>
      <protection locked="true" hidden="false"/>
    </xf>
    <xf numFmtId="164" fontId="12" fillId="0" borderId="0" xfId="0" applyFont="true" applyBorder="false" applyAlignment="true" applyProtection="false">
      <alignment horizontal="left" vertical="center" textRotation="0" wrapText="true" indent="1" shrinkToFit="false"/>
      <protection locked="true" hidden="false"/>
    </xf>
    <xf numFmtId="167" fontId="21" fillId="6" borderId="8" xfId="0" applyFont="true" applyBorder="true" applyAlignment="false" applyProtection="false">
      <alignment horizontal="general" vertical="bottom" textRotation="0" wrapText="false" indent="0" shrinkToFit="false"/>
      <protection locked="true" hidden="false"/>
    </xf>
    <xf numFmtId="168" fontId="21" fillId="6" borderId="8" xfId="0" applyFont="true" applyBorder="true" applyAlignment="false" applyProtection="false">
      <alignment horizontal="general" vertical="bottom" textRotation="0" wrapText="false" indent="0" shrinkToFit="false"/>
      <protection locked="true" hidden="false"/>
    </xf>
    <xf numFmtId="164" fontId="22" fillId="2" borderId="0" xfId="0" applyFont="true" applyBorder="false" applyAlignment="true" applyProtection="false">
      <alignment horizontal="left" vertical="center" textRotation="0" wrapText="true" indent="1" shrinkToFit="false"/>
      <protection locked="true" hidden="false"/>
    </xf>
    <xf numFmtId="164" fontId="22" fillId="2" borderId="0" xfId="0" applyFont="true" applyBorder="false" applyAlignment="true" applyProtection="false">
      <alignment horizontal="center" vertical="center" textRotation="0" wrapText="true" indent="0" shrinkToFit="false"/>
      <protection locked="true" hidden="false"/>
    </xf>
    <xf numFmtId="164" fontId="12" fillId="0" borderId="8" xfId="0" applyFont="true" applyBorder="true" applyAlignment="false" applyProtection="false">
      <alignment horizontal="general" vertical="bottom" textRotation="0" wrapText="false" indent="0" shrinkToFit="false"/>
      <protection locked="true" hidden="false"/>
    </xf>
    <xf numFmtId="166" fontId="23" fillId="0" borderId="8" xfId="0" applyFont="true" applyBorder="true" applyAlignment="false" applyProtection="false">
      <alignment horizontal="general" vertical="bottom" textRotation="0" wrapText="false" indent="0" shrinkToFit="false"/>
      <protection locked="true" hidden="false"/>
    </xf>
    <xf numFmtId="166" fontId="24" fillId="0" borderId="8" xfId="0" applyFont="true" applyBorder="true" applyAlignment="false" applyProtection="false">
      <alignment horizontal="general" vertical="bottom" textRotation="0" wrapText="false" indent="0" shrinkToFit="false"/>
      <protection locked="true" hidden="false"/>
    </xf>
    <xf numFmtId="168" fontId="25" fillId="0" borderId="8" xfId="0" applyFont="true" applyBorder="true" applyAlignment="false" applyProtection="false">
      <alignment horizontal="general" vertical="bottom" textRotation="0" wrapText="false" indent="0" shrinkToFit="false"/>
      <protection locked="true" hidden="false"/>
    </xf>
    <xf numFmtId="168" fontId="22" fillId="2" borderId="0" xfId="0" applyFont="true" applyBorder="false" applyAlignment="false" applyProtection="false">
      <alignment horizontal="general" vertical="bottom" textRotation="0" wrapText="false" indent="0" shrinkToFit="false"/>
      <protection locked="true" hidden="false"/>
    </xf>
    <xf numFmtId="166" fontId="22" fillId="2"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7" fontId="21" fillId="6" borderId="8" xfId="0" applyFont="true" applyBorder="true" applyAlignment="true" applyProtection="false">
      <alignment horizontal="center" vertical="bottom" textRotation="0" wrapText="false" indent="0" shrinkToFit="false"/>
      <protection locked="true" hidden="false"/>
    </xf>
    <xf numFmtId="169" fontId="21" fillId="6" borderId="8" xfId="0" applyFont="true" applyBorder="true" applyAlignment="true" applyProtection="false">
      <alignment horizontal="center" vertical="bottom" textRotation="0" wrapText="false" indent="0" shrinkToFit="false"/>
      <protection locked="true" hidden="false"/>
    </xf>
    <xf numFmtId="170" fontId="25" fillId="0" borderId="8" xfId="0" applyFont="true" applyBorder="true" applyAlignment="false" applyProtection="false">
      <alignment horizontal="general" vertical="bottom" textRotation="0" wrapText="false" indent="0" shrinkToFit="false"/>
      <protection locked="true" hidden="false"/>
    </xf>
    <xf numFmtId="164" fontId="26" fillId="0" borderId="0" xfId="0" applyFont="true" applyBorder="false" applyAlignment="true" applyProtection="false">
      <alignment horizontal="left" vertical="center" textRotation="0" wrapText="true" indent="1" shrinkToFit="false"/>
      <protection locked="true" hidden="false"/>
    </xf>
    <xf numFmtId="164" fontId="25" fillId="0" borderId="0" xfId="0" applyFont="true" applyBorder="false" applyAlignment="true" applyProtection="false">
      <alignment horizontal="center" vertical="center" textRotation="0" wrapText="false" indent="0" shrinkToFit="false"/>
      <protection locked="true" hidden="false"/>
    </xf>
    <xf numFmtId="164" fontId="21" fillId="6" borderId="8" xfId="0" applyFont="true" applyBorder="true" applyAlignment="false" applyProtection="false">
      <alignment horizontal="general" vertical="bottom" textRotation="0" wrapText="false" indent="0" shrinkToFit="false"/>
      <protection locked="true" hidden="false"/>
    </xf>
    <xf numFmtId="171" fontId="21" fillId="6" borderId="8" xfId="0" applyFont="true" applyBorder="true" applyAlignment="true" applyProtection="false">
      <alignment horizontal="center" vertical="bottom" textRotation="0" wrapText="false" indent="0" shrinkToFit="false"/>
      <protection locked="true" hidden="false"/>
    </xf>
    <xf numFmtId="166" fontId="21" fillId="6" borderId="8" xfId="0" applyFont="true" applyBorder="true" applyAlignment="true" applyProtection="false">
      <alignment horizontal="center" vertical="bottom" textRotation="0" wrapText="false" indent="0" shrinkToFit="false"/>
      <protection locked="true" hidden="false"/>
    </xf>
    <xf numFmtId="172" fontId="21" fillId="6" borderId="8" xfId="0" applyFont="true" applyBorder="true" applyAlignment="true" applyProtection="false">
      <alignment horizontal="center" vertical="bottom" textRotation="0" wrapText="false" indent="0" shrinkToFit="false"/>
      <protection locked="true" hidden="false"/>
    </xf>
    <xf numFmtId="166" fontId="25" fillId="0" borderId="8"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2E6B12"/>
      </font>
      <fill>
        <patternFill>
          <bgColor rgb="FFDFF0D0"/>
        </patternFill>
      </fill>
    </dxf>
    <dxf>
      <font>
        <name val="Arial"/>
        <charset val="1"/>
        <family val="0"/>
        <b val="1"/>
        <color rgb="FFA12B1E"/>
      </font>
      <fill>
        <patternFill>
          <bgColor rgb="FFF8D7D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5DBD8"/>
      <rgbColor rgb="FF878787"/>
      <rgbColor rgb="FF9999FF"/>
      <rgbColor rgb="FF993366"/>
      <rgbColor rgb="FFFFF4C2"/>
      <rgbColor rgb="FFF3F5F0"/>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FE0E3"/>
      <rgbColor rgb="FFDFF0D0"/>
      <rgbColor rgb="FFFFFF99"/>
      <rgbColor rgb="FF99CCFF"/>
      <rgbColor rgb="FFFF99CC"/>
      <rgbColor rgb="FFCC99FF"/>
      <rgbColor rgb="FFF8D7D2"/>
      <rgbColor rgb="FF3366FF"/>
      <rgbColor rgb="FF33CCCC"/>
      <rgbColor rgb="FF86BC25"/>
      <rgbColor rgb="FFFFCC00"/>
      <rgbColor rgb="FFFF9900"/>
      <rgbColor rgb="FFFF6600"/>
      <rgbColor rgb="FF6B7A80"/>
      <rgbColor rgb="FF969696"/>
      <rgbColor rgb="FF0E3D4A"/>
      <rgbColor rgb="FF339966"/>
      <rgbColor rgb="FF003300"/>
      <rgbColor rgb="FF2E6B12"/>
      <rgbColor rgb="FFA12B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Expected credit loss by ageing bucket</a:t>
            </a:r>
          </a:p>
        </c:rich>
      </c:tx>
      <c:overlay val="0"/>
      <c:spPr>
        <a:noFill/>
        <a:ln w="0">
          <a:noFill/>
        </a:ln>
      </c:spPr>
    </c:title>
    <c:autoTitleDeleted val="0"/>
    <c:plotArea>
      <c:barChart>
        <c:barDir val="col"/>
        <c:grouping val="clustered"/>
        <c:varyColors val="0"/>
        <c:ser>
          <c:idx val="0"/>
          <c:order val="0"/>
          <c:spPr>
            <a:solidFill>
              <a:srgbClr val="0e3d4a"/>
            </a:solidFill>
            <a:ln w="0">
              <a:solidFill>
                <a:srgbClr val="0e3d4a"/>
              </a:solidFill>
            </a:ln>
          </c:spPr>
          <c:invertIfNegative val="0"/>
          <c:dLbls>
            <c:numFmt formatCode="#,##0"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'Provision matrix'!$B$11:$B$15</c:f>
              <c:strCache>
                <c:ptCount val="5"/>
                <c:pt idx="0">
                  <c:v>Current</c:v>
                </c:pt>
                <c:pt idx="1">
                  <c:v>1 to 30 days past due</c:v>
                </c:pt>
                <c:pt idx="2">
                  <c:v>31 to 60 days past due</c:v>
                </c:pt>
                <c:pt idx="3">
                  <c:v>61 to 90 days past due</c:v>
                </c:pt>
                <c:pt idx="4">
                  <c:v>Over 90 days past due</c:v>
                </c:pt>
              </c:strCache>
            </c:strRef>
          </c:cat>
          <c:val>
            <c:numRef>
              <c:f>'Provision matrix'!$F$11:$F$15</c:f>
              <c:numCache>
                <c:formatCode>#,##0;\(#,##0\);;</c:formatCode>
                <c:ptCount val="5"/>
                <c:pt idx="0">
                  <c:v>3520</c:v>
                </c:pt>
                <c:pt idx="1">
                  <c:v>1650</c:v>
                </c:pt>
                <c:pt idx="2">
                  <c:v>1320</c:v>
                </c:pt>
                <c:pt idx="3">
                  <c:v>1980</c:v>
                </c:pt>
                <c:pt idx="4">
                  <c:v>3960</c:v>
                </c:pt>
              </c:numCache>
            </c:numRef>
          </c:val>
        </c:ser>
        <c:gapWidth val="50"/>
        <c:overlap val="0"/>
        <c:axId val="35458413"/>
        <c:axId val="645133"/>
      </c:barChart>
      <c:catAx>
        <c:axId val="3545841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45133"/>
        <c:crosses val="autoZero"/>
        <c:auto val="1"/>
        <c:lblAlgn val="ctr"/>
        <c:lblOffset val="100"/>
        <c:noMultiLvlLbl val="0"/>
      </c:catAx>
      <c:valAx>
        <c:axId val="645133"/>
        <c:scaling>
          <c:orientation val="minMax"/>
        </c:scaling>
        <c:delete val="1"/>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5458413"/>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23</xdr:row>
      <xdr:rowOff>0</xdr:rowOff>
    </xdr:from>
    <xdr:to>
      <xdr:col>12</xdr:col>
      <xdr:colOff>799560</xdr:colOff>
      <xdr:row>35</xdr:row>
      <xdr:rowOff>136440</xdr:rowOff>
    </xdr:to>
    <xdr:graphicFrame>
      <xdr:nvGraphicFramePr>
        <xdr:cNvPr id="0" name="Chart 1"/>
        <xdr:cNvGraphicFramePr/>
      </xdr:nvGraphicFramePr>
      <xdr:xfrm>
        <a:off x="176400" y="5676840"/>
        <a:ext cx="97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6BC25"/>
    <pageSetUpPr fitToPage="true"/>
  </sheetPr>
  <dimension ref="B1:M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13" min="2" style="0" width="11.5"/>
  </cols>
  <sheetData>
    <row r="1" customFormat="false" ht="18" hidden="false" customHeight="false" outlineLevel="0" collapsed="false"/>
    <row r="2" customFormat="false" ht="24" hidden="false" customHeight="true" outlineLevel="0" collapsed="false">
      <c r="B2" s="1" t="s">
        <v>0</v>
      </c>
      <c r="C2" s="1"/>
      <c r="D2" s="1"/>
      <c r="E2" s="1"/>
      <c r="F2" s="1"/>
      <c r="G2" s="1"/>
      <c r="H2" s="1"/>
      <c r="I2" s="1"/>
      <c r="J2" s="1"/>
      <c r="K2" s="1"/>
      <c r="L2" s="1"/>
      <c r="M2" s="1"/>
    </row>
    <row r="3" customFormat="false" ht="24" hidden="false" customHeight="true" outlineLevel="0" collapsed="false">
      <c r="B3" s="1"/>
      <c r="C3" s="1"/>
      <c r="D3" s="1"/>
      <c r="E3" s="1"/>
      <c r="F3" s="1"/>
      <c r="G3" s="1"/>
      <c r="H3" s="1"/>
      <c r="I3" s="1"/>
      <c r="J3" s="1"/>
      <c r="K3" s="1"/>
      <c r="L3" s="1"/>
      <c r="M3" s="1"/>
    </row>
    <row r="4" customFormat="false" ht="21.75" hidden="false" customHeight="true" outlineLevel="0" collapsed="false">
      <c r="B4" s="2" t="s">
        <v>1</v>
      </c>
      <c r="C4" s="2"/>
      <c r="D4" s="2"/>
      <c r="E4" s="2"/>
      <c r="F4" s="2"/>
      <c r="G4" s="2"/>
      <c r="H4" s="2"/>
      <c r="I4" s="2"/>
      <c r="J4" s="2"/>
      <c r="K4" s="2"/>
      <c r="L4" s="2"/>
      <c r="M4" s="2"/>
    </row>
    <row r="5" customFormat="false" ht="7.5" hidden="false" customHeight="true" outlineLevel="0" collapsed="false">
      <c r="B5" s="3"/>
      <c r="C5" s="3"/>
      <c r="D5" s="3"/>
      <c r="E5" s="3"/>
      <c r="F5" s="3"/>
      <c r="G5" s="3"/>
      <c r="H5" s="3"/>
      <c r="I5" s="3"/>
      <c r="J5" s="3"/>
      <c r="K5" s="3"/>
      <c r="L5" s="3"/>
      <c r="M5" s="3"/>
    </row>
    <row r="6" customFormat="false" ht="4.5" hidden="false" customHeight="true" outlineLevel="0" collapsed="false">
      <c r="B6" s="4"/>
      <c r="C6" s="4"/>
      <c r="D6" s="4"/>
      <c r="E6" s="4"/>
      <c r="F6" s="4"/>
      <c r="G6" s="4"/>
      <c r="H6" s="4"/>
      <c r="I6" s="4"/>
      <c r="J6" s="4"/>
      <c r="K6" s="4"/>
      <c r="L6" s="4"/>
      <c r="M6" s="4"/>
    </row>
    <row r="7" customFormat="false" ht="18" hidden="false" customHeight="false" outlineLevel="0" collapsed="false"/>
    <row r="8" customFormat="false" ht="18" hidden="false" customHeight="true" outlineLevel="0" collapsed="false">
      <c r="B8" s="5" t="s">
        <v>2</v>
      </c>
      <c r="C8" s="5"/>
      <c r="D8" s="5"/>
      <c r="E8" s="5"/>
      <c r="F8" s="5"/>
      <c r="G8" s="5"/>
      <c r="H8" s="5"/>
      <c r="I8" s="5"/>
      <c r="J8" s="5"/>
      <c r="K8" s="5"/>
      <c r="L8" s="5"/>
      <c r="M8" s="5"/>
    </row>
    <row r="9" customFormat="false" ht="24" hidden="false" customHeight="true" outlineLevel="0" collapsed="false">
      <c r="B9" s="6" t="n">
        <v>1</v>
      </c>
      <c r="C9" s="7" t="s">
        <v>3</v>
      </c>
      <c r="D9" s="7"/>
      <c r="E9" s="7"/>
      <c r="F9" s="6" t="n">
        <v>2</v>
      </c>
      <c r="G9" s="7" t="s">
        <v>4</v>
      </c>
      <c r="H9" s="7"/>
      <c r="I9" s="7"/>
      <c r="J9" s="6" t="n">
        <v>3</v>
      </c>
      <c r="K9" s="7" t="s">
        <v>5</v>
      </c>
      <c r="L9" s="7"/>
      <c r="M9" s="7"/>
    </row>
    <row r="10" customFormat="false" ht="24" hidden="false" customHeight="true" outlineLevel="0" collapsed="false">
      <c r="B10" s="6"/>
      <c r="C10" s="7"/>
      <c r="D10" s="7"/>
      <c r="E10" s="7"/>
      <c r="F10" s="6"/>
      <c r="G10" s="7"/>
      <c r="H10" s="7"/>
      <c r="I10" s="7"/>
      <c r="J10" s="6"/>
      <c r="K10" s="7"/>
      <c r="L10" s="7"/>
      <c r="M10" s="7"/>
    </row>
    <row r="11" customFormat="false" ht="24" hidden="false" customHeight="true" outlineLevel="0" collapsed="false">
      <c r="B11" s="6"/>
      <c r="C11" s="8" t="s">
        <v>6</v>
      </c>
      <c r="D11" s="8"/>
      <c r="E11" s="8"/>
      <c r="F11" s="6"/>
      <c r="G11" s="8" t="s">
        <v>7</v>
      </c>
      <c r="H11" s="8"/>
      <c r="I11" s="8"/>
      <c r="J11" s="6"/>
      <c r="K11" s="8" t="s">
        <v>8</v>
      </c>
      <c r="L11" s="8"/>
      <c r="M11" s="8"/>
    </row>
    <row r="12" customFormat="false" ht="18" hidden="false" customHeight="false" outlineLevel="0" collapsed="false"/>
    <row r="13" customFormat="false" ht="18" hidden="false" customHeight="true" outlineLevel="0" collapsed="false">
      <c r="B13" s="5" t="s">
        <v>9</v>
      </c>
      <c r="C13" s="5"/>
      <c r="D13" s="5"/>
      <c r="E13" s="5"/>
      <c r="F13" s="5"/>
      <c r="G13" s="5"/>
      <c r="H13" s="5"/>
      <c r="I13" s="5"/>
      <c r="J13" s="5"/>
      <c r="K13" s="5"/>
      <c r="L13" s="5"/>
      <c r="M13" s="5"/>
    </row>
    <row r="14" customFormat="false" ht="18" hidden="false" customHeight="true" outlineLevel="0" collapsed="false">
      <c r="B14" s="9" t="s">
        <v>10</v>
      </c>
      <c r="C14" s="9"/>
      <c r="D14" s="9"/>
      <c r="E14" s="9" t="s">
        <v>11</v>
      </c>
      <c r="F14" s="9"/>
      <c r="G14" s="9"/>
      <c r="H14" s="9" t="s">
        <v>12</v>
      </c>
      <c r="I14" s="9"/>
      <c r="J14" s="9"/>
      <c r="K14" s="9" t="s">
        <v>13</v>
      </c>
      <c r="L14" s="9"/>
      <c r="M14" s="9"/>
    </row>
    <row r="15" customFormat="false" ht="21.75" hidden="false" customHeight="true" outlineLevel="0" collapsed="false">
      <c r="B15" s="10" t="n">
        <f aca="false">'Provision matrix'!C16</f>
        <v>500000</v>
      </c>
      <c r="C15" s="10"/>
      <c r="D15" s="10"/>
      <c r="E15" s="10" t="n">
        <f aca="false">'Provision matrix'!F16</f>
        <v>12430</v>
      </c>
      <c r="F15" s="10"/>
      <c r="G15" s="10"/>
      <c r="H15" s="11" t="n">
        <f aca="false">'Provision matrix'!E16</f>
        <v>0.02486</v>
      </c>
      <c r="I15" s="11"/>
      <c r="J15" s="11"/>
      <c r="K15" s="10" t="n">
        <f aca="false">'Three stages'!H28</f>
        <v>480800</v>
      </c>
      <c r="L15" s="10"/>
      <c r="M15" s="10"/>
    </row>
    <row r="16" customFormat="false" ht="21.75" hidden="false" customHeight="true" outlineLevel="0" collapsed="false">
      <c r="B16" s="10"/>
      <c r="C16" s="10"/>
      <c r="D16" s="10"/>
      <c r="E16" s="10"/>
      <c r="F16" s="10"/>
      <c r="G16" s="10"/>
      <c r="H16" s="11"/>
      <c r="I16" s="11"/>
      <c r="J16" s="11"/>
      <c r="K16" s="10"/>
      <c r="L16" s="10"/>
      <c r="M16" s="10"/>
    </row>
    <row r="17" customFormat="false" ht="18" hidden="false" customHeight="false" outlineLevel="0" collapsed="false"/>
    <row r="18" customFormat="false" ht="18" hidden="false" customHeight="true" outlineLevel="0" collapsed="false">
      <c r="B18" s="5" t="s">
        <v>14</v>
      </c>
      <c r="C18" s="5"/>
      <c r="D18" s="5"/>
      <c r="E18" s="5"/>
      <c r="F18" s="5"/>
      <c r="G18" s="5"/>
      <c r="H18" s="5"/>
      <c r="I18" s="5"/>
      <c r="J18" s="5"/>
      <c r="K18" s="5"/>
      <c r="L18" s="5"/>
      <c r="M18" s="5"/>
    </row>
    <row r="19" customFormat="false" ht="24" hidden="false" customHeight="true" outlineLevel="0" collapsed="false">
      <c r="B19" s="12" t="s">
        <v>15</v>
      </c>
      <c r="C19" s="12"/>
      <c r="D19" s="12"/>
      <c r="E19" s="13" t="s">
        <v>16</v>
      </c>
      <c r="F19" s="13"/>
      <c r="G19" s="13"/>
      <c r="H19" s="14" t="s">
        <v>17</v>
      </c>
      <c r="I19" s="14"/>
      <c r="J19" s="14"/>
      <c r="K19" s="15" t="s">
        <v>18</v>
      </c>
      <c r="L19" s="15"/>
      <c r="M19" s="15"/>
    </row>
    <row r="20" customFormat="false" ht="18" hidden="false" customHeight="false" outlineLevel="0" collapsed="false"/>
    <row r="21" customFormat="false" ht="18" hidden="false" customHeight="true" outlineLevel="0" collapsed="false">
      <c r="B21" s="5" t="s">
        <v>19</v>
      </c>
      <c r="C21" s="5"/>
      <c r="D21" s="5"/>
      <c r="E21" s="5"/>
      <c r="F21" s="5"/>
      <c r="G21" s="5"/>
      <c r="H21" s="5"/>
      <c r="I21" s="5"/>
      <c r="J21" s="5"/>
      <c r="K21" s="5"/>
      <c r="L21" s="5"/>
      <c r="M21" s="5"/>
    </row>
    <row r="22" customFormat="false" ht="27.75" hidden="false" customHeight="true" outlineLevel="0" collapsed="false">
      <c r="B22" s="16" t="s">
        <v>20</v>
      </c>
      <c r="C22" s="16"/>
      <c r="D22" s="16"/>
      <c r="E22" s="16" t="s">
        <v>21</v>
      </c>
      <c r="F22" s="16"/>
      <c r="G22" s="16"/>
      <c r="H22" s="16" t="s">
        <v>22</v>
      </c>
      <c r="I22" s="16"/>
      <c r="J22" s="16"/>
    </row>
    <row r="23" customFormat="false" ht="18" hidden="false" customHeight="false" outlineLevel="0" collapsed="false"/>
    <row r="24" customFormat="false" ht="18" hidden="false" customHeight="false" outlineLevel="0" collapsed="false"/>
    <row r="25" customFormat="false" ht="18" hidden="false" customHeight="false" outlineLevel="0" collapsed="false"/>
    <row r="26" customFormat="false" ht="18" hidden="false" customHeight="false" outlineLevel="0" collapsed="false"/>
    <row r="27" customFormat="false" ht="18" hidden="false" customHeight="false" outlineLevel="0" collapsed="false"/>
    <row r="28" customFormat="false" ht="18" hidden="false" customHeight="false" outlineLevel="0" collapsed="false"/>
    <row r="29" customFormat="false" ht="18" hidden="false" customHeight="false" outlineLevel="0" collapsed="false"/>
    <row r="30" customFormat="false" ht="18" hidden="false" customHeight="false" outlineLevel="0" collapsed="false"/>
    <row r="31" customFormat="false" ht="18" hidden="false" customHeight="false" outlineLevel="0" collapsed="false"/>
    <row r="32" customFormat="false" ht="18" hidden="false" customHeight="false" outlineLevel="0" collapsed="false"/>
    <row r="33" customFormat="false" ht="18" hidden="false" customHeight="false" outlineLevel="0" collapsed="false"/>
    <row r="34" customFormat="false" ht="18" hidden="false" customHeight="false" outlineLevel="0" collapsed="false"/>
    <row r="35" customFormat="false" ht="18" hidden="false" customHeight="false" outlineLevel="0" collapsed="false"/>
    <row r="36" customFormat="false" ht="18" hidden="false" customHeight="false" outlineLevel="0" collapsed="false"/>
    <row r="37" customFormat="false" ht="18" hidden="false" customHeight="false" outlineLevel="0" collapsed="false"/>
    <row r="38" customFormat="false" ht="18" hidden="false" customHeight="false" outlineLevel="0" collapsed="false"/>
    <row r="39" customFormat="false" ht="18" hidden="false" customHeight="false" outlineLevel="0" collapsed="false"/>
    <row r="40" customFormat="false" ht="18" hidden="false" customHeight="false" outlineLevel="0" collapsed="false"/>
    <row r="41" customFormat="false" ht="18" hidden="false" customHeight="true" outlineLevel="0" collapsed="false">
      <c r="B41" s="17" t="s">
        <v>23</v>
      </c>
      <c r="C41" s="17"/>
      <c r="D41" s="17"/>
      <c r="E41" s="17"/>
      <c r="F41" s="17"/>
      <c r="G41" s="17"/>
      <c r="H41" s="17"/>
      <c r="I41" s="17"/>
      <c r="J41" s="17"/>
      <c r="K41" s="17"/>
      <c r="L41" s="17"/>
      <c r="M41" s="17"/>
    </row>
  </sheetData>
  <mergeCells count="31">
    <mergeCell ref="B2:M3"/>
    <mergeCell ref="B4:M4"/>
    <mergeCell ref="B8:M8"/>
    <mergeCell ref="B9:B11"/>
    <mergeCell ref="C9:E10"/>
    <mergeCell ref="F9:F11"/>
    <mergeCell ref="G9:I10"/>
    <mergeCell ref="J9:J11"/>
    <mergeCell ref="K9:M10"/>
    <mergeCell ref="C11:E11"/>
    <mergeCell ref="G11:I11"/>
    <mergeCell ref="K11:M11"/>
    <mergeCell ref="B13:M13"/>
    <mergeCell ref="B14:D14"/>
    <mergeCell ref="E14:G14"/>
    <mergeCell ref="H14:J14"/>
    <mergeCell ref="K14:M14"/>
    <mergeCell ref="B15:D16"/>
    <mergeCell ref="E15:G16"/>
    <mergeCell ref="H15:J16"/>
    <mergeCell ref="K15:M16"/>
    <mergeCell ref="B18:M18"/>
    <mergeCell ref="B19:D19"/>
    <mergeCell ref="E19:G19"/>
    <mergeCell ref="H19:J19"/>
    <mergeCell ref="K19:M19"/>
    <mergeCell ref="B21:M21"/>
    <mergeCell ref="B22:D22"/>
    <mergeCell ref="E22:G22"/>
    <mergeCell ref="H22:J22"/>
    <mergeCell ref="B41:M41"/>
  </mergeCells>
  <hyperlinks>
    <hyperlink ref="B22" location="'Provision matrix'!B2" display="Provision matrix  ›"/>
    <hyperlink ref="E22" location="'History'!B2" display="History  ›"/>
    <hyperlink ref="H22" location="'Three stages'!B2" display="Three stages  ›"/>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F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28"/>
    <col collapsed="false" customWidth="true" hidden="false" outlineLevel="0" max="3" min="3" style="0" width="16"/>
    <col collapsed="false" customWidth="true" hidden="false" outlineLevel="0" max="5" min="4" style="0" width="14"/>
    <col collapsed="false" customWidth="true" hidden="false" outlineLevel="0" max="6" min="6" style="0" width="16"/>
  </cols>
  <sheetData>
    <row r="1" customFormat="false" ht="18" hidden="false" customHeight="false" outlineLevel="0" collapsed="false"/>
    <row r="2" customFormat="false" ht="19.5" hidden="false" customHeight="true" outlineLevel="0" collapsed="false">
      <c r="B2" s="18" t="s">
        <v>24</v>
      </c>
      <c r="C2" s="18"/>
      <c r="D2" s="18"/>
      <c r="E2" s="18"/>
      <c r="F2" s="18"/>
    </row>
    <row r="3" customFormat="false" ht="19.5" hidden="false" customHeight="true" outlineLevel="0" collapsed="false">
      <c r="B3" s="18"/>
      <c r="C3" s="18"/>
      <c r="D3" s="18"/>
      <c r="E3" s="18"/>
      <c r="F3" s="18"/>
    </row>
    <row r="4" customFormat="false" ht="19.5" hidden="false" customHeight="true" outlineLevel="0" collapsed="false">
      <c r="B4" s="19" t="s">
        <v>25</v>
      </c>
      <c r="C4" s="19"/>
      <c r="D4" s="19"/>
      <c r="E4" s="19"/>
      <c r="F4" s="19"/>
    </row>
    <row r="5" customFormat="false" ht="3.75" hidden="false" customHeight="true" outlineLevel="0" collapsed="false">
      <c r="B5" s="4"/>
      <c r="C5" s="4"/>
      <c r="D5" s="4"/>
      <c r="E5" s="4"/>
      <c r="F5" s="4"/>
    </row>
    <row r="6" customFormat="false" ht="18" hidden="false" customHeight="false" outlineLevel="0" collapsed="false"/>
    <row r="7" customFormat="false" ht="23.85" hidden="false" customHeight="false" outlineLevel="0" collapsed="false">
      <c r="B7" s="20" t="s">
        <v>26</v>
      </c>
      <c r="C7" s="21" t="n">
        <v>0.1</v>
      </c>
    </row>
    <row r="8" customFormat="false" ht="23.85" hidden="false" customHeight="false" outlineLevel="0" collapsed="false">
      <c r="B8" s="20" t="s">
        <v>27</v>
      </c>
      <c r="C8" s="22" t="n">
        <v>10000</v>
      </c>
    </row>
    <row r="9" customFormat="false" ht="18" hidden="false" customHeight="false" outlineLevel="0" collapsed="false"/>
    <row r="10" customFormat="false" ht="33.75" hidden="false" customHeight="true" outlineLevel="0" collapsed="false">
      <c r="B10" s="23" t="s">
        <v>28</v>
      </c>
      <c r="C10" s="24" t="s">
        <v>10</v>
      </c>
      <c r="D10" s="24" t="s">
        <v>29</v>
      </c>
      <c r="E10" s="24" t="s">
        <v>30</v>
      </c>
      <c r="F10" s="24" t="s">
        <v>31</v>
      </c>
    </row>
    <row r="11" customFormat="false" ht="18" hidden="false" customHeight="false" outlineLevel="0" collapsed="false">
      <c r="B11" s="25" t="s">
        <v>32</v>
      </c>
      <c r="C11" s="22" t="n">
        <v>400000</v>
      </c>
      <c r="D11" s="26" t="n">
        <f aca="false">History!I7</f>
        <v>0.008</v>
      </c>
      <c r="E11" s="27" t="n">
        <f aca="false">MIN(1,D11*(1+$C$7))</f>
        <v>0.0088</v>
      </c>
      <c r="F11" s="28" t="n">
        <f aca="false">C11*E11</f>
        <v>3520</v>
      </c>
    </row>
    <row r="12" customFormat="false" ht="18" hidden="false" customHeight="false" outlineLevel="0" collapsed="false">
      <c r="B12" s="25" t="s">
        <v>33</v>
      </c>
      <c r="C12" s="22" t="n">
        <v>60000</v>
      </c>
      <c r="D12" s="26" t="n">
        <f aca="false">History!I8</f>
        <v>0.025</v>
      </c>
      <c r="E12" s="27" t="n">
        <f aca="false">MIN(1,D12*(1+$C$7))</f>
        <v>0.0275</v>
      </c>
      <c r="F12" s="28" t="n">
        <f aca="false">C12*E12</f>
        <v>1650</v>
      </c>
    </row>
    <row r="13" customFormat="false" ht="18" hidden="false" customHeight="false" outlineLevel="0" collapsed="false">
      <c r="B13" s="25" t="s">
        <v>34</v>
      </c>
      <c r="C13" s="22" t="n">
        <v>20000</v>
      </c>
      <c r="D13" s="26" t="n">
        <f aca="false">History!I9</f>
        <v>0.06</v>
      </c>
      <c r="E13" s="27" t="n">
        <f aca="false">MIN(1,D13*(1+$C$7))</f>
        <v>0.066</v>
      </c>
      <c r="F13" s="28" t="n">
        <f aca="false">C13*E13</f>
        <v>1320</v>
      </c>
    </row>
    <row r="14" customFormat="false" ht="18" hidden="false" customHeight="false" outlineLevel="0" collapsed="false">
      <c r="B14" s="25" t="s">
        <v>35</v>
      </c>
      <c r="C14" s="22" t="n">
        <v>12000</v>
      </c>
      <c r="D14" s="26" t="n">
        <f aca="false">History!I10</f>
        <v>0.15</v>
      </c>
      <c r="E14" s="27" t="n">
        <f aca="false">MIN(1,D14*(1+$C$7))</f>
        <v>0.165</v>
      </c>
      <c r="F14" s="28" t="n">
        <f aca="false">C14*E14</f>
        <v>1980</v>
      </c>
    </row>
    <row r="15" customFormat="false" ht="18" hidden="false" customHeight="false" outlineLevel="0" collapsed="false">
      <c r="B15" s="25" t="s">
        <v>36</v>
      </c>
      <c r="C15" s="22" t="n">
        <v>8000</v>
      </c>
      <c r="D15" s="26" t="n">
        <f aca="false">History!I11</f>
        <v>0.45</v>
      </c>
      <c r="E15" s="27" t="n">
        <f aca="false">MIN(1,D15*(1+$C$7))</f>
        <v>0.495</v>
      </c>
      <c r="F15" s="28" t="n">
        <f aca="false">C15*E15</f>
        <v>3960</v>
      </c>
    </row>
    <row r="16" customFormat="false" ht="18" hidden="false" customHeight="false" outlineLevel="0" collapsed="false">
      <c r="B16" s="23" t="s">
        <v>37</v>
      </c>
      <c r="C16" s="29" t="n">
        <f aca="false">SUM(C11:C15)</f>
        <v>500000</v>
      </c>
      <c r="D16" s="3"/>
      <c r="E16" s="30" t="n">
        <f aca="false">IF(C16=0,0,F16/C16)</f>
        <v>0.02486</v>
      </c>
      <c r="F16" s="29" t="n">
        <f aca="false">SUM(F11:F15)</f>
        <v>12430</v>
      </c>
    </row>
    <row r="17" customFormat="false" ht="18" hidden="false" customHeight="false" outlineLevel="0" collapsed="false"/>
    <row r="18" customFormat="false" ht="23.85" hidden="false" customHeight="false" outlineLevel="0" collapsed="false">
      <c r="B18" s="20" t="s">
        <v>38</v>
      </c>
      <c r="C18" s="28" t="n">
        <f aca="false">F16-C8</f>
        <v>2430</v>
      </c>
    </row>
    <row r="19" customFormat="false" ht="18" hidden="false" customHeight="false" outlineLevel="0" collapsed="false">
      <c r="B19" s="20" t="s">
        <v>39</v>
      </c>
      <c r="C19" s="31" t="str">
        <f aca="false">IF(C18&gt;=0,"Dr Impairment loss, Cr Loss allowance","Dr Loss allowance, Cr Impairment loss")</f>
        <v>Dr Impairment loss, Cr Loss allowance</v>
      </c>
      <c r="D19" s="31"/>
      <c r="E19" s="31"/>
      <c r="F19" s="31"/>
    </row>
    <row r="20" customFormat="false" ht="18" hidden="false" customHeight="false" outlineLevel="0" collapsed="false"/>
    <row r="21" customFormat="false" ht="18" hidden="false" customHeight="true" outlineLevel="0" collapsed="false">
      <c r="B21" s="32" t="s">
        <v>40</v>
      </c>
      <c r="C21" s="32"/>
      <c r="D21" s="32"/>
      <c r="E21" s="32"/>
      <c r="F21" s="32"/>
    </row>
    <row r="22" customFormat="false" ht="18" hidden="false" customHeight="false" outlineLevel="0" collapsed="false">
      <c r="B22" s="32"/>
      <c r="C22" s="32"/>
      <c r="D22" s="32"/>
      <c r="E22" s="32"/>
      <c r="F22" s="32"/>
    </row>
    <row r="23" customFormat="false" ht="18" hidden="false" customHeight="false" outlineLevel="0" collapsed="false">
      <c r="B23" s="32"/>
      <c r="C23" s="32"/>
      <c r="D23" s="32"/>
      <c r="E23" s="32"/>
      <c r="F23" s="32"/>
    </row>
  </sheetData>
  <mergeCells count="4">
    <mergeCell ref="B2:F3"/>
    <mergeCell ref="B4:F4"/>
    <mergeCell ref="C19:F19"/>
    <mergeCell ref="B21:F2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30"/>
    <col collapsed="false" customWidth="true" hidden="false" outlineLevel="0" max="3" min="3" style="0" width="10"/>
    <col collapsed="false" customWidth="true" hidden="false" outlineLevel="0" max="4" min="4" style="0" width="16"/>
    <col collapsed="false" customWidth="true" hidden="false" outlineLevel="0" max="6" min="5" style="0" width="12"/>
    <col collapsed="false" customWidth="true" hidden="false" outlineLevel="0" max="7" min="7" style="0" width="10"/>
    <col collapsed="false" customWidth="true" hidden="false" outlineLevel="0" max="8" min="8" style="0" width="16"/>
  </cols>
  <sheetData>
    <row r="1" customFormat="false" ht="18" hidden="false" customHeight="false" outlineLevel="0" collapsed="false"/>
    <row r="2" customFormat="false" ht="19.5" hidden="false" customHeight="true" outlineLevel="0" collapsed="false">
      <c r="B2" s="18" t="s">
        <v>41</v>
      </c>
      <c r="C2" s="18"/>
      <c r="D2" s="18"/>
      <c r="E2" s="18"/>
      <c r="F2" s="18"/>
      <c r="G2" s="18"/>
      <c r="H2" s="18"/>
    </row>
    <row r="3" customFormat="false" ht="19.5" hidden="false" customHeight="true" outlineLevel="0" collapsed="false">
      <c r="B3" s="18"/>
      <c r="C3" s="18"/>
      <c r="D3" s="18"/>
      <c r="E3" s="18"/>
      <c r="F3" s="18"/>
      <c r="G3" s="18"/>
      <c r="H3" s="18"/>
    </row>
    <row r="4" customFormat="false" ht="19.5" hidden="false" customHeight="true" outlineLevel="0" collapsed="false">
      <c r="B4" s="19" t="s">
        <v>42</v>
      </c>
      <c r="C4" s="19"/>
      <c r="D4" s="19"/>
      <c r="E4" s="19"/>
      <c r="F4" s="19"/>
      <c r="G4" s="19"/>
      <c r="H4" s="19"/>
    </row>
    <row r="5" customFormat="false" ht="3.75" hidden="false" customHeight="true" outlineLevel="0" collapsed="false">
      <c r="B5" s="4"/>
      <c r="C5" s="4"/>
      <c r="D5" s="4"/>
      <c r="E5" s="4"/>
      <c r="F5" s="4"/>
      <c r="G5" s="4"/>
      <c r="H5" s="4"/>
    </row>
    <row r="6" customFormat="false" ht="33.75" hidden="false" customHeight="true" outlineLevel="0" collapsed="false">
      <c r="B6" s="23" t="s">
        <v>43</v>
      </c>
      <c r="C6" s="24" t="s">
        <v>44</v>
      </c>
      <c r="D6" s="24" t="s">
        <v>45</v>
      </c>
    </row>
    <row r="7" customFormat="false" ht="18" hidden="false" customHeight="false" outlineLevel="0" collapsed="false">
      <c r="B7" s="25" t="s">
        <v>46</v>
      </c>
      <c r="C7" s="33" t="n">
        <v>0.6</v>
      </c>
      <c r="D7" s="34" t="n">
        <v>1</v>
      </c>
    </row>
    <row r="8" customFormat="false" ht="18" hidden="false" customHeight="false" outlineLevel="0" collapsed="false">
      <c r="B8" s="25" t="s">
        <v>47</v>
      </c>
      <c r="C8" s="33" t="n">
        <v>0.3</v>
      </c>
      <c r="D8" s="34" t="n">
        <v>1.5</v>
      </c>
    </row>
    <row r="9" customFormat="false" ht="18" hidden="false" customHeight="false" outlineLevel="0" collapsed="false">
      <c r="B9" s="25" t="s">
        <v>48</v>
      </c>
      <c r="C9" s="33" t="n">
        <v>0.1</v>
      </c>
      <c r="D9" s="34" t="n">
        <v>0.8</v>
      </c>
    </row>
    <row r="10" customFormat="false" ht="18" hidden="false" customHeight="false" outlineLevel="0" collapsed="false">
      <c r="B10" s="20" t="s">
        <v>49</v>
      </c>
      <c r="D10" s="35" t="n">
        <f aca="false">SUMPRODUCT(C7:C9,D7:D9)</f>
        <v>1.13</v>
      </c>
    </row>
    <row r="11" customFormat="false" ht="18" hidden="false" customHeight="false" outlineLevel="0" collapsed="false">
      <c r="B11" s="36" t="s">
        <v>50</v>
      </c>
      <c r="D11" s="37" t="str">
        <f aca="false">IF(ABS(SUM(C7:C9)-1)&lt;0.0001,"✓ 100%","✗ Not 100%")</f>
        <v>✓ 100%</v>
      </c>
    </row>
    <row r="12" customFormat="false" ht="18" hidden="false" customHeight="false" outlineLevel="0" collapsed="false"/>
    <row r="13" customFormat="false" ht="33.75" hidden="false" customHeight="true" outlineLevel="0" collapsed="false">
      <c r="B13" s="23" t="s">
        <v>51</v>
      </c>
      <c r="C13" s="24" t="s">
        <v>52</v>
      </c>
      <c r="D13" s="24" t="s">
        <v>53</v>
      </c>
      <c r="E13" s="24" t="s">
        <v>54</v>
      </c>
      <c r="F13" s="24" t="s">
        <v>55</v>
      </c>
      <c r="G13" s="24" t="s">
        <v>56</v>
      </c>
      <c r="H13" s="24" t="s">
        <v>31</v>
      </c>
    </row>
    <row r="14" customFormat="false" ht="18" hidden="false" customHeight="false" outlineLevel="0" collapsed="false">
      <c r="B14" s="38" t="s">
        <v>57</v>
      </c>
      <c r="C14" s="39" t="n">
        <v>1</v>
      </c>
      <c r="D14" s="22" t="n">
        <v>10000000</v>
      </c>
      <c r="E14" s="40" t="n">
        <v>0.01</v>
      </c>
      <c r="F14" s="40" t="n">
        <v>0.04</v>
      </c>
      <c r="G14" s="41" t="n">
        <v>0.4</v>
      </c>
      <c r="H14" s="28" t="n">
        <f aca="false">IF(D14="",0,D14*G14*IF(C14=3,1,MIN(1,IF(C14=2,F14,E14)*$D$10)))</f>
        <v>45200</v>
      </c>
    </row>
    <row r="15" customFormat="false" ht="18" hidden="false" customHeight="false" outlineLevel="0" collapsed="false">
      <c r="B15" s="38" t="s">
        <v>58</v>
      </c>
      <c r="C15" s="39" t="n">
        <v>2</v>
      </c>
      <c r="D15" s="22" t="n">
        <v>2000000</v>
      </c>
      <c r="E15" s="40" t="n">
        <v>0.04</v>
      </c>
      <c r="F15" s="40" t="n">
        <v>0.15</v>
      </c>
      <c r="G15" s="41" t="n">
        <v>0.4</v>
      </c>
      <c r="H15" s="28" t="n">
        <f aca="false">IF(D15="",0,D15*G15*IF(C15=3,1,MIN(1,IF(C15=2,F15,E15)*$D$10)))</f>
        <v>135600</v>
      </c>
    </row>
    <row r="16" customFormat="false" ht="18" hidden="false" customHeight="false" outlineLevel="0" collapsed="false">
      <c r="B16" s="38" t="s">
        <v>59</v>
      </c>
      <c r="C16" s="39" t="n">
        <v>3</v>
      </c>
      <c r="D16" s="22" t="n">
        <v>500000</v>
      </c>
      <c r="E16" s="40" t="n">
        <v>1</v>
      </c>
      <c r="F16" s="40" t="n">
        <v>1</v>
      </c>
      <c r="G16" s="41" t="n">
        <v>0.6</v>
      </c>
      <c r="H16" s="28" t="n">
        <f aca="false">IF(D16="",0,D16*G16*IF(C16=3,1,MIN(1,IF(C16=2,F16,E16)*$D$10)))</f>
        <v>300000</v>
      </c>
    </row>
    <row r="17" customFormat="false" ht="18" hidden="false" customHeight="false" outlineLevel="0" collapsed="false">
      <c r="B17" s="38"/>
      <c r="C17" s="39"/>
      <c r="D17" s="22"/>
      <c r="E17" s="40"/>
      <c r="F17" s="40"/>
      <c r="G17" s="41"/>
      <c r="H17" s="28" t="n">
        <f aca="false">IF(D17="",0,D17*G17*IF(C17=3,1,MIN(1,IF(C17=2,F17,E17)*$D$10)))</f>
        <v>0</v>
      </c>
    </row>
    <row r="18" customFormat="false" ht="18" hidden="false" customHeight="false" outlineLevel="0" collapsed="false">
      <c r="B18" s="38"/>
      <c r="C18" s="39"/>
      <c r="D18" s="22"/>
      <c r="E18" s="40"/>
      <c r="F18" s="40"/>
      <c r="G18" s="41"/>
      <c r="H18" s="28" t="n">
        <f aca="false">IF(D18="",0,D18*G18*IF(C18=3,1,MIN(1,IF(C18=2,F18,E18)*$D$10)))</f>
        <v>0</v>
      </c>
    </row>
    <row r="19" customFormat="false" ht="18" hidden="false" customHeight="false" outlineLevel="0" collapsed="false">
      <c r="B19" s="38"/>
      <c r="C19" s="39"/>
      <c r="D19" s="22"/>
      <c r="E19" s="40"/>
      <c r="F19" s="40"/>
      <c r="G19" s="41"/>
      <c r="H19" s="28" t="n">
        <f aca="false">IF(D19="",0,D19*G19*IF(C19=3,1,MIN(1,IF(C19=2,F19,E19)*$D$10)))</f>
        <v>0</v>
      </c>
    </row>
    <row r="20" customFormat="false" ht="18" hidden="false" customHeight="false" outlineLevel="0" collapsed="false">
      <c r="B20" s="38"/>
      <c r="C20" s="39"/>
      <c r="D20" s="22"/>
      <c r="E20" s="40"/>
      <c r="F20" s="40"/>
      <c r="G20" s="41"/>
      <c r="H20" s="28" t="n">
        <f aca="false">IF(D20="",0,D20*G20*IF(C20=3,1,MIN(1,IF(C20=2,F20,E20)*$D$10)))</f>
        <v>0</v>
      </c>
    </row>
    <row r="21" customFormat="false" ht="18" hidden="false" customHeight="false" outlineLevel="0" collapsed="false">
      <c r="B21" s="38"/>
      <c r="C21" s="39"/>
      <c r="D21" s="22"/>
      <c r="E21" s="40"/>
      <c r="F21" s="40"/>
      <c r="G21" s="41"/>
      <c r="H21" s="28" t="n">
        <f aca="false">IF(D21="",0,D21*G21*IF(C21=3,1,MIN(1,IF(C21=2,F21,E21)*$D$10)))</f>
        <v>0</v>
      </c>
    </row>
    <row r="22" customFormat="false" ht="18" hidden="false" customHeight="false" outlineLevel="0" collapsed="false">
      <c r="B22" s="38"/>
      <c r="C22" s="39"/>
      <c r="D22" s="22"/>
      <c r="E22" s="40"/>
      <c r="F22" s="40"/>
      <c r="G22" s="41"/>
      <c r="H22" s="28" t="n">
        <f aca="false">IF(D22="",0,D22*G22*IF(C22=3,1,MIN(1,IF(C22=2,F22,E22)*$D$10)))</f>
        <v>0</v>
      </c>
    </row>
    <row r="23" customFormat="false" ht="18" hidden="false" customHeight="false" outlineLevel="0" collapsed="false">
      <c r="B23" s="38"/>
      <c r="C23" s="39"/>
      <c r="D23" s="22"/>
      <c r="E23" s="40"/>
      <c r="F23" s="40"/>
      <c r="G23" s="41"/>
      <c r="H23" s="28" t="n">
        <f aca="false">IF(D23="",0,D23*G23*IF(C23=3,1,MIN(1,IF(C23=2,F23,E23)*$D$10)))</f>
        <v>0</v>
      </c>
    </row>
    <row r="24" customFormat="false" ht="18" hidden="false" customHeight="false" outlineLevel="0" collapsed="false"/>
    <row r="25" customFormat="false" ht="18" hidden="false" customHeight="false" outlineLevel="0" collapsed="false">
      <c r="B25" s="20" t="s">
        <v>60</v>
      </c>
      <c r="H25" s="28" t="n">
        <f aca="false">SUMIF(C14:C23,1,H14:H23)</f>
        <v>45200</v>
      </c>
    </row>
    <row r="26" customFormat="false" ht="18" hidden="false" customHeight="false" outlineLevel="0" collapsed="false">
      <c r="B26" s="20" t="s">
        <v>61</v>
      </c>
      <c r="H26" s="28" t="n">
        <f aca="false">SUMIF(C14:C23,2,H14:H23)</f>
        <v>135600</v>
      </c>
    </row>
    <row r="27" customFormat="false" ht="18" hidden="false" customHeight="false" outlineLevel="0" collapsed="false">
      <c r="B27" s="20" t="s">
        <v>62</v>
      </c>
      <c r="H27" s="28" t="n">
        <f aca="false">SUMIF(C14:C23,3,H14:H23)</f>
        <v>300000</v>
      </c>
    </row>
    <row r="28" customFormat="false" ht="18" hidden="false" customHeight="false" outlineLevel="0" collapsed="false">
      <c r="B28" s="23" t="s">
        <v>63</v>
      </c>
      <c r="C28" s="3"/>
      <c r="D28" s="3"/>
      <c r="E28" s="3"/>
      <c r="F28" s="3"/>
      <c r="G28" s="3"/>
      <c r="H28" s="29" t="n">
        <f aca="false">SUM(H25:H27)</f>
        <v>480800</v>
      </c>
    </row>
    <row r="29" customFormat="false" ht="18" hidden="false" customHeight="false" outlineLevel="0" collapsed="false"/>
    <row r="30" customFormat="false" ht="18" hidden="false" customHeight="true" outlineLevel="0" collapsed="false">
      <c r="B30" s="32" t="s">
        <v>64</v>
      </c>
      <c r="C30" s="32"/>
      <c r="D30" s="32"/>
      <c r="E30" s="32"/>
      <c r="F30" s="32"/>
      <c r="G30" s="32"/>
      <c r="H30" s="32"/>
    </row>
    <row r="31" customFormat="false" ht="18" hidden="false" customHeight="false" outlineLevel="0" collapsed="false">
      <c r="B31" s="32"/>
      <c r="C31" s="32"/>
      <c r="D31" s="32"/>
      <c r="E31" s="32"/>
      <c r="F31" s="32"/>
      <c r="G31" s="32"/>
      <c r="H31" s="32"/>
    </row>
    <row r="32" customFormat="false" ht="18" hidden="false" customHeight="false" outlineLevel="0" collapsed="false">
      <c r="B32" s="32"/>
      <c r="C32" s="32"/>
      <c r="D32" s="32"/>
      <c r="E32" s="32"/>
      <c r="F32" s="32"/>
      <c r="G32" s="32"/>
      <c r="H32" s="32"/>
    </row>
  </sheetData>
  <mergeCells count="3">
    <mergeCell ref="B2:H3"/>
    <mergeCell ref="B4:H4"/>
    <mergeCell ref="B30:H32"/>
  </mergeCells>
  <conditionalFormatting sqref="D11">
    <cfRule type="expression" priority="2" aboveAverage="0" equalAverage="0" bottom="0" percent="0" rank="0" text="" dxfId="0">
      <formula>LEFT(D11,1)="✓"</formula>
    </cfRule>
    <cfRule type="expression" priority="3" aboveAverage="0" equalAverage="0" bottom="0" percent="0" rank="0" text="" dxfId="1">
      <formula>LEFT(D11,1)&lt;&gt;"✓"</formula>
    </cfRule>
  </conditionalFormatting>
  <dataValidations count="1">
    <dataValidation allowBlank="true" errorStyle="stop" operator="between" showDropDown="false" showErrorMessage="false" showInputMessage="false" sqref="C14:C23" type="list">
      <formula1>"1,2,3"</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3D4A"/>
    <pageSetUpPr fitToPage="true"/>
  </sheetPr>
  <dimension ref="B1:I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8" zeroHeight="false" outlineLevelRow="0" outlineLevelCol="0"/>
  <cols>
    <col collapsed="false" customWidth="true" hidden="false" outlineLevel="0" max="1" min="1" style="0" width="2.5"/>
    <col collapsed="false" customWidth="true" hidden="false" outlineLevel="0" max="2" min="2" style="0" width="28"/>
    <col collapsed="false" customWidth="true" hidden="false" outlineLevel="0" max="9" min="3" style="0" width="14"/>
  </cols>
  <sheetData>
    <row r="1" customFormat="false" ht="18" hidden="false" customHeight="false" outlineLevel="0" collapsed="false"/>
    <row r="2" customFormat="false" ht="19.5" hidden="false" customHeight="true" outlineLevel="0" collapsed="false">
      <c r="B2" s="18" t="s">
        <v>65</v>
      </c>
      <c r="C2" s="18"/>
      <c r="D2" s="18"/>
      <c r="E2" s="18"/>
      <c r="F2" s="18"/>
      <c r="G2" s="18"/>
      <c r="H2" s="18"/>
      <c r="I2" s="18"/>
    </row>
    <row r="3" customFormat="false" ht="19.5" hidden="false" customHeight="true" outlineLevel="0" collapsed="false">
      <c r="B3" s="18"/>
      <c r="C3" s="18"/>
      <c r="D3" s="18"/>
      <c r="E3" s="18"/>
      <c r="F3" s="18"/>
      <c r="G3" s="18"/>
      <c r="H3" s="18"/>
      <c r="I3" s="18"/>
    </row>
    <row r="4" customFormat="false" ht="19.5" hidden="false" customHeight="true" outlineLevel="0" collapsed="false">
      <c r="B4" s="19" t="s">
        <v>66</v>
      </c>
      <c r="C4" s="19"/>
      <c r="D4" s="19"/>
      <c r="E4" s="19"/>
      <c r="F4" s="19"/>
      <c r="G4" s="19"/>
      <c r="H4" s="19"/>
      <c r="I4" s="19"/>
    </row>
    <row r="5" customFormat="false" ht="3.75" hidden="false" customHeight="true" outlineLevel="0" collapsed="false">
      <c r="B5" s="4"/>
      <c r="C5" s="4"/>
      <c r="D5" s="4"/>
      <c r="E5" s="4"/>
      <c r="F5" s="4"/>
      <c r="G5" s="4"/>
      <c r="H5" s="4"/>
      <c r="I5" s="4"/>
    </row>
    <row r="6" customFormat="false" ht="33.75" hidden="false" customHeight="true" outlineLevel="0" collapsed="false">
      <c r="B6" s="23" t="s">
        <v>28</v>
      </c>
      <c r="C6" s="24" t="s">
        <v>67</v>
      </c>
      <c r="D6" s="24" t="s">
        <v>68</v>
      </c>
      <c r="E6" s="24" t="s">
        <v>69</v>
      </c>
      <c r="F6" s="24" t="s">
        <v>70</v>
      </c>
      <c r="G6" s="24" t="s">
        <v>71</v>
      </c>
      <c r="H6" s="24" t="s">
        <v>72</v>
      </c>
      <c r="I6" s="24" t="s">
        <v>29</v>
      </c>
    </row>
    <row r="7" customFormat="false" ht="18" hidden="false" customHeight="false" outlineLevel="0" collapsed="false">
      <c r="B7" s="25" t="s">
        <v>32</v>
      </c>
      <c r="C7" s="22" t="n">
        <v>380000</v>
      </c>
      <c r="D7" s="22" t="n">
        <v>410000</v>
      </c>
      <c r="E7" s="22" t="n">
        <v>390000</v>
      </c>
      <c r="F7" s="22" t="n">
        <v>3040</v>
      </c>
      <c r="G7" s="22" t="n">
        <v>3280</v>
      </c>
      <c r="H7" s="22" t="n">
        <v>3120</v>
      </c>
      <c r="I7" s="42" t="n">
        <f aca="false">IF(SUM(C7:E7)=0,0,SUM(F7:H7)/SUM(C7:E7))</f>
        <v>0.008</v>
      </c>
    </row>
    <row r="8" customFormat="false" ht="18" hidden="false" customHeight="false" outlineLevel="0" collapsed="false">
      <c r="B8" s="25" t="s">
        <v>33</v>
      </c>
      <c r="C8" s="22" t="n">
        <v>55000</v>
      </c>
      <c r="D8" s="22" t="n">
        <v>62000</v>
      </c>
      <c r="E8" s="22" t="n">
        <v>58000</v>
      </c>
      <c r="F8" s="22" t="n">
        <v>1375</v>
      </c>
      <c r="G8" s="22" t="n">
        <v>1550</v>
      </c>
      <c r="H8" s="22" t="n">
        <v>1450</v>
      </c>
      <c r="I8" s="42" t="n">
        <f aca="false">IF(SUM(C8:E8)=0,0,SUM(F8:H8)/SUM(C8:E8))</f>
        <v>0.025</v>
      </c>
    </row>
    <row r="9" customFormat="false" ht="18" hidden="false" customHeight="false" outlineLevel="0" collapsed="false">
      <c r="B9" s="25" t="s">
        <v>34</v>
      </c>
      <c r="C9" s="22" t="n">
        <v>18000</v>
      </c>
      <c r="D9" s="22" t="n">
        <v>22000</v>
      </c>
      <c r="E9" s="22" t="n">
        <v>20000</v>
      </c>
      <c r="F9" s="22" t="n">
        <v>1080</v>
      </c>
      <c r="G9" s="22" t="n">
        <v>1320</v>
      </c>
      <c r="H9" s="22" t="n">
        <v>1200</v>
      </c>
      <c r="I9" s="42" t="n">
        <f aca="false">IF(SUM(C9:E9)=0,0,SUM(F9:H9)/SUM(C9:E9))</f>
        <v>0.06</v>
      </c>
    </row>
    <row r="10" customFormat="false" ht="18" hidden="false" customHeight="false" outlineLevel="0" collapsed="false">
      <c r="B10" s="25" t="s">
        <v>35</v>
      </c>
      <c r="C10" s="22" t="n">
        <v>10000</v>
      </c>
      <c r="D10" s="22" t="n">
        <v>14000</v>
      </c>
      <c r="E10" s="22" t="n">
        <v>12000</v>
      </c>
      <c r="F10" s="22" t="n">
        <v>1500</v>
      </c>
      <c r="G10" s="22" t="n">
        <v>2100</v>
      </c>
      <c r="H10" s="22" t="n">
        <v>1800</v>
      </c>
      <c r="I10" s="42" t="n">
        <f aca="false">IF(SUM(C10:E10)=0,0,SUM(F10:H10)/SUM(C10:E10))</f>
        <v>0.15</v>
      </c>
    </row>
    <row r="11" customFormat="false" ht="18" hidden="false" customHeight="false" outlineLevel="0" collapsed="false">
      <c r="B11" s="25" t="s">
        <v>36</v>
      </c>
      <c r="C11" s="22" t="n">
        <v>7000</v>
      </c>
      <c r="D11" s="22" t="n">
        <v>9000</v>
      </c>
      <c r="E11" s="22" t="n">
        <v>8000</v>
      </c>
      <c r="F11" s="22" t="n">
        <v>3150</v>
      </c>
      <c r="G11" s="22" t="n">
        <v>4050</v>
      </c>
      <c r="H11" s="22" t="n">
        <v>3600</v>
      </c>
      <c r="I11" s="42" t="n">
        <f aca="false">IF(SUM(C11:E11)=0,0,SUM(F11:H11)/SUM(C11:E11))</f>
        <v>0.45</v>
      </c>
    </row>
    <row r="12" customFormat="false" ht="18" hidden="false" customHeight="false" outlineLevel="0" collapsed="false"/>
    <row r="13" customFormat="false" ht="18" hidden="false" customHeight="true" outlineLevel="0" collapsed="false">
      <c r="B13" s="32" t="s">
        <v>73</v>
      </c>
      <c r="C13" s="32"/>
      <c r="D13" s="32"/>
      <c r="E13" s="32"/>
      <c r="F13" s="32"/>
      <c r="G13" s="32"/>
      <c r="H13" s="32"/>
      <c r="I13" s="32"/>
    </row>
    <row r="14" customFormat="false" ht="18" hidden="false" customHeight="false" outlineLevel="0" collapsed="false">
      <c r="B14" s="32"/>
      <c r="C14" s="32"/>
      <c r="D14" s="32"/>
      <c r="E14" s="32"/>
      <c r="F14" s="32"/>
      <c r="G14" s="32"/>
      <c r="H14" s="32"/>
      <c r="I14" s="32"/>
    </row>
  </sheetData>
  <mergeCells count="3">
    <mergeCell ref="B2:I3"/>
    <mergeCell ref="B4:I4"/>
    <mergeCell ref="B13:I1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2026-10-04T07:55:13Z</dcterms:created>
  <dc:creator>openpyxl</dc:creator>
  <dc:description/>
  <dc:language>en-US</dc:language>
  <cp:lastModifiedBy/>
  <dcterms:modified xsi:type="dcterms:W3CDTF">2026-10-04T07:55:18Z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