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Expenditure" sheetId="2" state="visible" r:id="rId4"/>
    <sheet name="Borrowings" sheetId="3" state="visible" r:id="rId5"/>
    <sheet name="Capitalise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<sst xmlns="http://schemas.openxmlformats.org/spreadsheetml/2006/main" count="63" uniqueCount="60">
  <si>
    <t xml:space="preserve">Borrowing cost capitalisation</t>
  </si>
  <si>
    <t xml:space="preserve">IAS 23 and ASC 835-20: the capitalisation rate and the interest capitalised on a qualifying asset</t>
  </si>
  <si>
    <t xml:space="preserve">HOW IT WORKS</t>
  </si>
  <si>
    <t xml:space="preserve">Enter the spending</t>
  </si>
  <si>
    <t xml:space="preserve">Enter the borrowings</t>
  </si>
  <si>
    <t xml:space="preserve">Read the result</t>
  </si>
  <si>
    <t xml:space="preserve">Month and amount</t>
  </si>
  <si>
    <t xml:space="preserve">Specific and general</t>
  </si>
  <si>
    <t xml:space="preserve">IFRS and US GAAP</t>
  </si>
  <si>
    <t xml:space="preserve">LIVE RESULTS</t>
  </si>
  <si>
    <t xml:space="preserve">Capitalised under IAS 23</t>
  </si>
  <si>
    <t xml:space="preserve">Capitalised under ASC 835-20</t>
  </si>
  <si>
    <t xml:space="preserve">Capitalisation rate</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</si>
  <si>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</si>
  <si>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</si>
  <si>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</si>
  <si>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</si>
  <si>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</si>
  <si>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</si>
  <si>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</si>
  <si>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Expenditure  ›</t>
  </si>
  <si>
    <t xml:space="preserve">Borrowings  ›</t>
  </si>
  <si>
    <t xml:space="preserve">Capitalised  ›</t>
  </si>
  <si>
    <t xml:space="preserve">Example: the factory from the IAS 23 guide, fictional. Replace the figures with your own. General information, not advice. taxbakers.com/ifrs/ias-23-borrowing-costs/</t>
  </si>
  <si>
    <t xml:space="preserve">Expenditure</t>
  </si>
  <si>
    <t xml:space="preserve">Spending on the qualifying asset, weighted by how long it was outstanding in the year. CU thousand.</t>
  </si>
  <si>
    <t xml:space="preserve">Month spent (1 to 12)</t>
  </si>
  <si>
    <t xml:space="preserve">Amount</t>
  </si>
  <si>
    <t xml:space="preserve">Months outstanding</t>
  </si>
  <si>
    <t xml:space="preserve">Weighted amount</t>
  </si>
  <si>
    <t xml:space="preserve">Total spent, and average accumulated expenditure</t>
  </si>
  <si>
    <t xml:space="preserve">Spending is assumed to happen at the start of the month entered and capitalisation to run all year. If construction started later or was suspended, enter only the months in which capitalisation applied.</t>
  </si>
  <si>
    <t xml:space="preserve">Borrowings</t>
  </si>
  <si>
    <t xml:space="preserve">The specific loan for the asset, and the company's other, general borrowings. CU thousand.</t>
  </si>
  <si>
    <t xml:space="preserve">Specific borrowing for the asset</t>
  </si>
  <si>
    <t xml:space="preserve">Interest rate on the specific borrowing</t>
  </si>
  <si>
    <t xml:space="preserve">Months of the year the specific borrowing was outstanding</t>
  </si>
  <si>
    <t xml:space="preserve">Income from investing unspent specific funds</t>
  </si>
  <si>
    <t xml:space="preserve">General borrowings</t>
  </si>
  <si>
    <t xml:space="preserve">Average balance</t>
  </si>
  <si>
    <t xml:space="preserve">Interest rate</t>
  </si>
  <si>
    <t xml:space="preserve">Interest for the year</t>
  </si>
  <si>
    <t xml:space="preserve">Bank term loan</t>
  </si>
  <si>
    <t xml:space="preserve">Bonds</t>
  </si>
  <si>
    <t xml:space="preserve">Total general borrowings</t>
  </si>
  <si>
    <t xml:space="preserve">Capitalisation rate: weighted average</t>
  </si>
  <si>
    <t xml:space="preserve">Interest capitalised</t>
  </si>
  <si>
    <t xml:space="preserve">IAS 23 against ASC 835-20 for the same asset. CU thousand.</t>
  </si>
  <si>
    <t xml:space="preserve">IAS 23</t>
  </si>
  <si>
    <t xml:space="preserve">ASC 835-20</t>
  </si>
  <si>
    <t xml:space="preserve">Interest on the specific borrowing</t>
  </si>
  <si>
    <t xml:space="preserve">Less income on unspent specific funds</t>
  </si>
  <si>
    <t xml:space="preserve">Average expenditure funded by general borrowings</t>
  </si>
  <si>
    <t xml:space="preserve">Interest on general borrowings capitalised, up to the interest incurred</t>
  </si>
  <si>
    <t xml:space="preserve">Interest incurred in the year</t>
  </si>
  <si>
    <t xml:space="preserve">Net finance cost in profit or loss</t>
  </si>
  <si>
    <t xml:space="preserve">Capitalised interest does not exceed interest incurred</t>
  </si>
  <si>
    <t xml:space="preserve">US GAAP capitalises more by</t>
  </si>
  <si>
    <t xml:space="preserve">US GAAP profit for the year is higher by</t>
  </si>
  <si>
    <t xml:space="preserve">IAS 23 capitalises the actual cost of a specific borrowing less income from temporarily investing it, and applies the weighted average rate of general borrowings to the rest of the expenditure. ASC 835-20 generally does not deduct the investment income. Under IFRS the investment income reduces the cost of the asset; under US GAAP it is reported as income. The example is the factory from the IAS 23 guide.</t>
  </si>
</sst>
</file>

<file path=xl/styles.xml><?xml version="1.0" encoding="utf-8"?>
<styleSheet xmlns="http://schemas.openxmlformats.org/spreadsheetml/2006/main">
  <numFmts count="6">
    <numFmt numFmtId="164" formatCode="General"/>
    <numFmt numFmtId="165" formatCode="#,##0"/>
    <numFmt numFmtId="166" formatCode="0.0%"/>
    <numFmt numFmtId="167" formatCode="0"/>
    <numFmt numFmtId="168" formatCode="#,##0;\(#,##0\);\-"/>
    <numFmt numFmtId="169" formatCode="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b val="true"/>
      <sz val="10"/>
      <color rgb="FFFFFFFF"/>
      <name val="Arial"/>
      <family val="0"/>
      <charset val="1"/>
    </font>
    <font>
      <sz val="10"/>
      <color rgb="FF0000FF"/>
      <name val="Arial"/>
      <family val="0"/>
      <charset val="1"/>
    </font>
    <font>
      <sz val="10"/>
      <name val="Arial"/>
      <family val="0"/>
      <charset val="1"/>
    </font>
    <font>
      <sz val="10"/>
      <color rgb="FF0E3D4A"/>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22" fillId="2" borderId="0" xfId="0" applyFont="true" applyBorder="false" applyAlignment="true" applyProtection="false">
      <alignment horizontal="left" vertical="center" textRotation="0" wrapText="true" indent="1" shrinkToFit="false"/>
      <protection locked="true" hidden="false"/>
    </xf>
    <xf numFmtId="164" fontId="22" fillId="2" borderId="0" xfId="0" applyFont="true" applyBorder="false" applyAlignment="true" applyProtection="false">
      <alignment horizontal="center" vertical="center" textRotation="0" wrapText="true" indent="0" shrinkToFit="false"/>
      <protection locked="true" hidden="false"/>
    </xf>
    <xf numFmtId="167" fontId="23" fillId="6" borderId="8" xfId="0" applyFont="true" applyBorder="true" applyAlignment="true" applyProtection="false">
      <alignment horizontal="center" vertical="bottom" textRotation="0" wrapText="false" indent="0" shrinkToFit="false"/>
      <protection locked="true" hidden="false"/>
    </xf>
    <xf numFmtId="168" fontId="23" fillId="6" borderId="8" xfId="0" applyFont="true" applyBorder="true" applyAlignment="false" applyProtection="false">
      <alignment horizontal="general" vertical="bottom" textRotation="0" wrapText="false" indent="0" shrinkToFit="false"/>
      <protection locked="true" hidden="false"/>
    </xf>
    <xf numFmtId="167" fontId="24" fillId="0" borderId="8" xfId="0" applyFont="true" applyBorder="true" applyAlignment="false" applyProtection="false">
      <alignment horizontal="general" vertical="bottom" textRotation="0" wrapText="false" indent="0" shrinkToFit="false"/>
      <protection locked="true" hidden="false"/>
    </xf>
    <xf numFmtId="168" fontId="24" fillId="0" borderId="8"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8" fontId="11"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5" fillId="0" borderId="0" xfId="0" applyFont="true" applyBorder="false" applyAlignment="true" applyProtection="false">
      <alignment horizontal="left" vertical="center" textRotation="0" wrapText="true" indent="1" shrinkToFit="false"/>
      <protection locked="true" hidden="false"/>
    </xf>
    <xf numFmtId="169" fontId="23" fillId="6" borderId="8" xfId="0" applyFont="true" applyBorder="true" applyAlignment="false" applyProtection="false">
      <alignment horizontal="general" vertical="bottom" textRotation="0" wrapText="false" indent="0" shrinkToFit="false"/>
      <protection locked="true" hidden="false"/>
    </xf>
    <xf numFmtId="167" fontId="23" fillId="6" borderId="8" xfId="0" applyFont="true" applyBorder="true" applyAlignment="false" applyProtection="false">
      <alignment horizontal="general" vertical="bottom" textRotation="0" wrapText="false" indent="0" shrinkToFit="false"/>
      <protection locked="true" hidden="false"/>
    </xf>
    <xf numFmtId="164" fontId="23" fillId="6" borderId="8" xfId="0" applyFont="true" applyBorder="true" applyAlignment="false" applyProtection="false">
      <alignment horizontal="general" vertical="bottom" textRotation="0" wrapText="false" indent="0" shrinkToFit="false"/>
      <protection locked="true" hidden="false"/>
    </xf>
    <xf numFmtId="169" fontId="11" fillId="0" borderId="8" xfId="0" applyFont="true" applyBorder="true" applyAlignment="false" applyProtection="false">
      <alignment horizontal="general" vertical="bottom" textRotation="0" wrapText="false" indent="0" shrinkToFit="false"/>
      <protection locked="true" hidden="false"/>
    </xf>
    <xf numFmtId="164" fontId="24" fillId="0" borderId="8" xfId="0" applyFont="true" applyBorder="true" applyAlignment="false" applyProtection="false">
      <alignment horizontal="general" vertical="bottom" textRotation="0" wrapText="false" indent="0" shrinkToFit="false"/>
      <protection locked="true" hidden="false"/>
    </xf>
    <xf numFmtId="169" fontId="24" fillId="0" borderId="8" xfId="0" applyFont="true" applyBorder="true" applyAlignment="false" applyProtection="false">
      <alignment horizontal="general" vertical="bottom" textRotation="0" wrapText="false" indent="0" shrinkToFit="false"/>
      <protection locked="true" hidden="false"/>
    </xf>
    <xf numFmtId="164" fontId="22" fillId="2" borderId="0" xfId="0" applyFont="true" applyBorder="false" applyAlignment="false" applyProtection="false">
      <alignment horizontal="general" vertical="bottom" textRotation="0" wrapText="false" indent="0" shrinkToFit="false"/>
      <protection locked="true" hidden="false"/>
    </xf>
    <xf numFmtId="168" fontId="22" fillId="2"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Interest capitalised, IAS 23 and ASC 835-20</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Capitalised!$C$7:$D$7</c:f>
              <c:strCache>
                <c:ptCount val="2"/>
                <c:pt idx="0">
                  <c:v>IAS 23</c:v>
                </c:pt>
                <c:pt idx="1">
                  <c:v>ASC 835-20</c:v>
                </c:pt>
              </c:strCache>
            </c:strRef>
          </c:cat>
          <c:val>
            <c:numRef>
              <c:f>Capitalised!$C$13:$D$13</c:f>
              <c:numCache>
                <c:formatCode>#,##0;\(#,##0\);\-</c:formatCode>
                <c:ptCount val="2"/>
                <c:pt idx="0">
                  <c:v>510</c:v>
                </c:pt>
                <c:pt idx="1">
                  <c:v>610</c:v>
                </c:pt>
              </c:numCache>
            </c:numRef>
          </c:val>
        </c:ser>
        <c:gapWidth val="80"/>
        <c:overlap val="0"/>
        <c:axId val="14686622"/>
        <c:axId val="15379125"/>
      </c:barChart>
      <c:catAx>
        <c:axId val="1468662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379125"/>
        <c:crosses val="autoZero"/>
        <c:auto val="1"/>
        <c:lblAlgn val="ctr"/>
        <c:lblOffset val="100"/>
        <c:noMultiLvlLbl val="0"/>
      </c:catAx>
      <c:valAx>
        <c:axId val="15379125"/>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686622"/>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443160</xdr:colOff>
      <xdr:row>34</xdr:row>
      <xdr:rowOff>185040</xdr:rowOff>
    </xdr:to>
    <xdr:graphicFrame>
      <xdr:nvGraphicFramePr>
        <xdr:cNvPr id="0" name="Chart 1"/>
        <xdr:cNvGraphicFramePr/>
      </xdr:nvGraphicFramePr>
      <xdr:xfrm>
        <a:off x="176400" y="56768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Capitalised!C13</f>
        <v>510</v>
      </c>
      <c r="C15" s="10"/>
      <c r="D15" s="10"/>
      <c r="E15" s="10" t="n">
        <f aca="false">Capitalised!D13</f>
        <v>610</v>
      </c>
      <c r="F15" s="10"/>
      <c r="G15" s="10"/>
      <c r="H15" s="11" t="n">
        <f aca="false">Borrowings!D18</f>
        <v>0.07</v>
      </c>
      <c r="I15" s="11"/>
      <c r="J15" s="11"/>
      <c r="K15" s="12" t="str">
        <f aca="false">Capitalised!C18</f>
        <v>✓ Within the limit</v>
      </c>
      <c r="L15" s="12"/>
      <c r="M15" s="12"/>
    </row>
    <row r="16" customFormat="false" ht="21.75" hidden="false" customHeight="true" outlineLevel="0" collapsed="false">
      <c r="B16" s="10"/>
      <c r="C16" s="10"/>
      <c r="D16" s="10"/>
      <c r="E16" s="10"/>
      <c r="F16" s="10"/>
      <c r="G16" s="10"/>
      <c r="H16" s="11"/>
      <c r="I16" s="11"/>
      <c r="J16" s="11"/>
      <c r="K16" s="12"/>
      <c r="L16" s="12"/>
      <c r="M16" s="12"/>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3" t="s">
        <v>15</v>
      </c>
      <c r="C19" s="13"/>
      <c r="D19" s="13"/>
      <c r="E19" s="14" t="s">
        <v>16</v>
      </c>
      <c r="F19" s="14"/>
      <c r="G19" s="14"/>
      <c r="H19" s="15" t="s">
        <v>17</v>
      </c>
      <c r="I19" s="15"/>
      <c r="J19" s="15"/>
      <c r="K19" s="16" t="s">
        <v>18</v>
      </c>
      <c r="L19" s="16"/>
      <c r="M19" s="16"/>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7" t="s">
        <v>20</v>
      </c>
      <c r="C22" s="17"/>
      <c r="D22" s="17"/>
      <c r="E22" s="17" t="s">
        <v>21</v>
      </c>
      <c r="F22" s="17"/>
      <c r="G22" s="17"/>
      <c r="H22" s="17" t="s">
        <v>22</v>
      </c>
      <c r="I22" s="17"/>
      <c r="J22" s="17"/>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8" t="s">
        <v>23</v>
      </c>
      <c r="C41" s="18"/>
      <c r="D41" s="18"/>
      <c r="E41" s="18"/>
      <c r="F41" s="18"/>
      <c r="G41" s="18"/>
      <c r="H41" s="18"/>
      <c r="I41" s="18"/>
      <c r="J41" s="18"/>
      <c r="K41" s="18"/>
      <c r="L41" s="18"/>
      <c r="M41" s="18"/>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Expenditure'!B2" display="Expenditure  ›"/>
    <hyperlink ref="E22" location="'Borrowings'!B2" display="Borrowings  ›"/>
    <hyperlink ref="H22" location="'Capitalised'!B2" display="Capitalised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6"/>
    <col collapsed="false" customWidth="true" hidden="false" outlineLevel="0" max="4" min="3" style="0" width="16"/>
    <col collapsed="false" customWidth="true" hidden="false" outlineLevel="0" max="5" min="5" style="0" width="18"/>
  </cols>
  <sheetData>
    <row r="1" customFormat="false" ht="18" hidden="false" customHeight="false" outlineLevel="0" collapsed="false"/>
    <row r="2" customFormat="false" ht="19.5" hidden="false" customHeight="true" outlineLevel="0" collapsed="false">
      <c r="B2" s="19" t="s">
        <v>24</v>
      </c>
      <c r="C2" s="19"/>
      <c r="D2" s="19"/>
      <c r="E2" s="19"/>
    </row>
    <row r="3" customFormat="false" ht="19.5" hidden="false" customHeight="true" outlineLevel="0" collapsed="false">
      <c r="B3" s="19"/>
      <c r="C3" s="19"/>
      <c r="D3" s="19"/>
      <c r="E3" s="19"/>
    </row>
    <row r="4" customFormat="false" ht="19.5" hidden="false" customHeight="true" outlineLevel="0" collapsed="false">
      <c r="B4" s="20" t="s">
        <v>25</v>
      </c>
      <c r="C4" s="20"/>
      <c r="D4" s="20"/>
      <c r="E4" s="20"/>
    </row>
    <row r="5" customFormat="false" ht="3.75" hidden="false" customHeight="true" outlineLevel="0" collapsed="false">
      <c r="B5" s="4"/>
      <c r="C5" s="4"/>
      <c r="D5" s="4"/>
      <c r="E5" s="4"/>
    </row>
    <row r="6" customFormat="false" ht="18" hidden="false" customHeight="false" outlineLevel="0" collapsed="false"/>
    <row r="7" customFormat="false" ht="33.75" hidden="false" customHeight="true" outlineLevel="0" collapsed="false">
      <c r="B7" s="21" t="s">
        <v>26</v>
      </c>
      <c r="C7" s="22" t="s">
        <v>27</v>
      </c>
      <c r="D7" s="22" t="s">
        <v>28</v>
      </c>
      <c r="E7" s="22" t="s">
        <v>29</v>
      </c>
    </row>
    <row r="8" customFormat="false" ht="18" hidden="false" customHeight="false" outlineLevel="0" collapsed="false">
      <c r="B8" s="23" t="n">
        <v>1</v>
      </c>
      <c r="C8" s="24" t="n">
        <v>4000</v>
      </c>
      <c r="D8" s="25" t="n">
        <f aca="false">IF(B8="",0,13-B8)</f>
        <v>12</v>
      </c>
      <c r="E8" s="26" t="n">
        <f aca="false">C8*D8/12</f>
        <v>4000</v>
      </c>
    </row>
    <row r="9" customFormat="false" ht="18" hidden="false" customHeight="false" outlineLevel="0" collapsed="false">
      <c r="B9" s="23" t="n">
        <v>4</v>
      </c>
      <c r="C9" s="24" t="n">
        <v>3000</v>
      </c>
      <c r="D9" s="25" t="n">
        <f aca="false">IF(B9="",0,13-B9)</f>
        <v>9</v>
      </c>
      <c r="E9" s="26" t="n">
        <f aca="false">C9*D9/12</f>
        <v>2250</v>
      </c>
    </row>
    <row r="10" customFormat="false" ht="18" hidden="false" customHeight="false" outlineLevel="0" collapsed="false">
      <c r="B10" s="23" t="n">
        <v>7</v>
      </c>
      <c r="C10" s="24" t="n">
        <v>2000</v>
      </c>
      <c r="D10" s="25" t="n">
        <f aca="false">IF(B10="",0,13-B10)</f>
        <v>6</v>
      </c>
      <c r="E10" s="26" t="n">
        <f aca="false">C10*D10/12</f>
        <v>1000</v>
      </c>
    </row>
    <row r="11" customFormat="false" ht="18" hidden="false" customHeight="false" outlineLevel="0" collapsed="false">
      <c r="B11" s="23" t="n">
        <v>10</v>
      </c>
      <c r="C11" s="24" t="n">
        <v>3000</v>
      </c>
      <c r="D11" s="25" t="n">
        <f aca="false">IF(B11="",0,13-B11)</f>
        <v>3</v>
      </c>
      <c r="E11" s="26" t="n">
        <f aca="false">C11*D11/12</f>
        <v>750</v>
      </c>
    </row>
    <row r="12" customFormat="false" ht="18" hidden="false" customHeight="false" outlineLevel="0" collapsed="false">
      <c r="B12" s="23"/>
      <c r="C12" s="24"/>
      <c r="D12" s="25" t="n">
        <f aca="false">IF(B12="",0,13-B12)</f>
        <v>0</v>
      </c>
      <c r="E12" s="26" t="n">
        <f aca="false">C12*D12/12</f>
        <v>0</v>
      </c>
    </row>
    <row r="13" customFormat="false" ht="18" hidden="false" customHeight="false" outlineLevel="0" collapsed="false">
      <c r="B13" s="23"/>
      <c r="C13" s="24"/>
      <c r="D13" s="25" t="n">
        <f aca="false">IF(B13="",0,13-B13)</f>
        <v>0</v>
      </c>
      <c r="E13" s="26" t="n">
        <f aca="false">C13*D13/12</f>
        <v>0</v>
      </c>
    </row>
    <row r="14" customFormat="false" ht="18" hidden="false" customHeight="false" outlineLevel="0" collapsed="false">
      <c r="B14" s="23"/>
      <c r="C14" s="24"/>
      <c r="D14" s="25" t="n">
        <f aca="false">IF(B14="",0,13-B14)</f>
        <v>0</v>
      </c>
      <c r="E14" s="26" t="n">
        <f aca="false">C14*D14/12</f>
        <v>0</v>
      </c>
    </row>
    <row r="15" customFormat="false" ht="18" hidden="false" customHeight="false" outlineLevel="0" collapsed="false">
      <c r="B15" s="23"/>
      <c r="C15" s="24"/>
      <c r="D15" s="25" t="n">
        <f aca="false">IF(B15="",0,13-B15)</f>
        <v>0</v>
      </c>
      <c r="E15" s="26" t="n">
        <f aca="false">C15*D15/12</f>
        <v>0</v>
      </c>
    </row>
    <row r="16" customFormat="false" ht="18" hidden="false" customHeight="false" outlineLevel="0" collapsed="false">
      <c r="B16" s="23"/>
      <c r="C16" s="24"/>
      <c r="D16" s="25" t="n">
        <f aca="false">IF(B16="",0,13-B16)</f>
        <v>0</v>
      </c>
      <c r="E16" s="26" t="n">
        <f aca="false">C16*D16/12</f>
        <v>0</v>
      </c>
    </row>
    <row r="17" customFormat="false" ht="18" hidden="false" customHeight="false" outlineLevel="0" collapsed="false">
      <c r="B17" s="23"/>
      <c r="C17" s="24"/>
      <c r="D17" s="25" t="n">
        <f aca="false">IF(B17="",0,13-B17)</f>
        <v>0</v>
      </c>
      <c r="E17" s="26" t="n">
        <f aca="false">C17*D17/12</f>
        <v>0</v>
      </c>
    </row>
    <row r="18" customFormat="false" ht="18" hidden="false" customHeight="false" outlineLevel="0" collapsed="false">
      <c r="B18" s="27" t="s">
        <v>30</v>
      </c>
      <c r="C18" s="28" t="n">
        <f aca="false">SUM(C8:C17)</f>
        <v>12000</v>
      </c>
      <c r="E18" s="28" t="n">
        <f aca="false">SUM(E8:E17)</f>
        <v>8000</v>
      </c>
    </row>
    <row r="19" customFormat="false" ht="18" hidden="false" customHeight="false" outlineLevel="0" collapsed="false"/>
    <row r="20" customFormat="false" ht="18" hidden="false" customHeight="true" outlineLevel="0" collapsed="false">
      <c r="B20" s="29" t="s">
        <v>31</v>
      </c>
      <c r="C20" s="29"/>
      <c r="D20" s="29"/>
      <c r="E20" s="29"/>
    </row>
    <row r="21" customFormat="false" ht="18" hidden="false" customHeight="false" outlineLevel="0" collapsed="false">
      <c r="B21" s="29"/>
      <c r="C21" s="29"/>
      <c r="D21" s="29"/>
      <c r="E21" s="29"/>
    </row>
    <row r="22" customFormat="false" ht="18" hidden="false" customHeight="false" outlineLevel="0" collapsed="false">
      <c r="B22" s="29"/>
      <c r="C22" s="29"/>
      <c r="D22" s="29"/>
      <c r="E22" s="29"/>
    </row>
  </sheetData>
  <mergeCells count="3">
    <mergeCell ref="B2:E3"/>
    <mergeCell ref="B4:E4"/>
    <mergeCell ref="B20:E2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4"/>
    <col collapsed="false" customWidth="true" hidden="false" outlineLevel="0" max="3" min="3" style="0" width="16"/>
    <col collapsed="false" customWidth="true" hidden="false" outlineLevel="0" max="4" min="4" style="0" width="14"/>
    <col collapsed="false" customWidth="true" hidden="false" outlineLevel="0" max="5" min="5" style="0" width="16"/>
  </cols>
  <sheetData>
    <row r="1" customFormat="false" ht="18" hidden="false" customHeight="false" outlineLevel="0" collapsed="false"/>
    <row r="2" customFormat="false" ht="19.5" hidden="false" customHeight="true" outlineLevel="0" collapsed="false">
      <c r="B2" s="19" t="s">
        <v>32</v>
      </c>
      <c r="C2" s="19"/>
      <c r="D2" s="19"/>
      <c r="E2" s="19"/>
    </row>
    <row r="3" customFormat="false" ht="19.5" hidden="false" customHeight="true" outlineLevel="0" collapsed="false">
      <c r="B3" s="19"/>
      <c r="C3" s="19"/>
      <c r="D3" s="19"/>
      <c r="E3" s="19"/>
    </row>
    <row r="4" customFormat="false" ht="19.5" hidden="false" customHeight="true" outlineLevel="0" collapsed="false">
      <c r="B4" s="20" t="s">
        <v>33</v>
      </c>
      <c r="C4" s="20"/>
      <c r="D4" s="20"/>
      <c r="E4" s="20"/>
    </row>
    <row r="5" customFormat="false" ht="3.75" hidden="false" customHeight="true" outlineLevel="0" collapsed="false">
      <c r="B5" s="4"/>
      <c r="C5" s="4"/>
      <c r="D5" s="4"/>
      <c r="E5" s="4"/>
    </row>
    <row r="6" customFormat="false" ht="18" hidden="false" customHeight="false" outlineLevel="0" collapsed="false"/>
    <row r="7" customFormat="false" ht="18" hidden="false" customHeight="false" outlineLevel="0" collapsed="false">
      <c r="B7" s="30" t="s">
        <v>34</v>
      </c>
      <c r="C7" s="24" t="n">
        <v>5000</v>
      </c>
    </row>
    <row r="8" customFormat="false" ht="18" hidden="false" customHeight="false" outlineLevel="0" collapsed="false">
      <c r="B8" s="30" t="s">
        <v>35</v>
      </c>
      <c r="C8" s="31" t="n">
        <v>0.08</v>
      </c>
    </row>
    <row r="9" customFormat="false" ht="23.85" hidden="false" customHeight="false" outlineLevel="0" collapsed="false">
      <c r="B9" s="30" t="s">
        <v>36</v>
      </c>
      <c r="C9" s="32" t="n">
        <v>12</v>
      </c>
    </row>
    <row r="10" customFormat="false" ht="18" hidden="false" customHeight="false" outlineLevel="0" collapsed="false">
      <c r="B10" s="30" t="s">
        <v>37</v>
      </c>
      <c r="C10" s="24" t="n">
        <v>100</v>
      </c>
    </row>
    <row r="11" customFormat="false" ht="18" hidden="false" customHeight="false" outlineLevel="0" collapsed="false"/>
    <row r="12" customFormat="false" ht="33.75" hidden="false" customHeight="true" outlineLevel="0" collapsed="false">
      <c r="B12" s="21" t="s">
        <v>38</v>
      </c>
      <c r="C12" s="22" t="s">
        <v>39</v>
      </c>
      <c r="D12" s="22" t="s">
        <v>40</v>
      </c>
      <c r="E12" s="22" t="s">
        <v>41</v>
      </c>
    </row>
    <row r="13" customFormat="false" ht="18" hidden="false" customHeight="false" outlineLevel="0" collapsed="false">
      <c r="B13" s="33" t="s">
        <v>42</v>
      </c>
      <c r="C13" s="24" t="n">
        <v>10000</v>
      </c>
      <c r="D13" s="31" t="n">
        <v>0.06</v>
      </c>
      <c r="E13" s="26" t="n">
        <f aca="false">N(C13)*N(D13)</f>
        <v>600</v>
      </c>
    </row>
    <row r="14" customFormat="false" ht="18" hidden="false" customHeight="false" outlineLevel="0" collapsed="false">
      <c r="B14" s="33" t="s">
        <v>43</v>
      </c>
      <c r="C14" s="24" t="n">
        <v>5000</v>
      </c>
      <c r="D14" s="31" t="n">
        <v>0.09</v>
      </c>
      <c r="E14" s="26" t="n">
        <f aca="false">N(C14)*N(D14)</f>
        <v>450</v>
      </c>
    </row>
    <row r="15" customFormat="false" ht="18" hidden="false" customHeight="false" outlineLevel="0" collapsed="false">
      <c r="B15" s="33"/>
      <c r="C15" s="24"/>
      <c r="D15" s="31"/>
      <c r="E15" s="26" t="n">
        <f aca="false">N(C15)*N(D15)</f>
        <v>0</v>
      </c>
    </row>
    <row r="16" customFormat="false" ht="18" hidden="false" customHeight="false" outlineLevel="0" collapsed="false">
      <c r="B16" s="33"/>
      <c r="C16" s="24"/>
      <c r="D16" s="31"/>
      <c r="E16" s="26" t="n">
        <f aca="false">N(C16)*N(D16)</f>
        <v>0</v>
      </c>
    </row>
    <row r="17" customFormat="false" ht="18" hidden="false" customHeight="false" outlineLevel="0" collapsed="false">
      <c r="B17" s="27" t="s">
        <v>44</v>
      </c>
      <c r="C17" s="28" t="n">
        <f aca="false">SUM(C13:C16)</f>
        <v>15000</v>
      </c>
      <c r="E17" s="28" t="n">
        <f aca="false">SUM(E13:E16)</f>
        <v>1050</v>
      </c>
    </row>
    <row r="18" customFormat="false" ht="18" hidden="false" customHeight="false" outlineLevel="0" collapsed="false">
      <c r="B18" s="27" t="s">
        <v>45</v>
      </c>
      <c r="D18" s="34" t="n">
        <f aca="false">IF(C17=0,0,E17/C17)</f>
        <v>0.07</v>
      </c>
    </row>
  </sheetData>
  <mergeCells count="2">
    <mergeCell ref="B2:E3"/>
    <mergeCell ref="B4:E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2"/>
    <col collapsed="false" customWidth="true" hidden="false" outlineLevel="0" max="4" min="3" style="0" width="16"/>
  </cols>
  <sheetData>
    <row r="1" customFormat="false" ht="18" hidden="false" customHeight="false" outlineLevel="0" collapsed="false"/>
    <row r="2" customFormat="false" ht="19.5" hidden="false" customHeight="true" outlineLevel="0" collapsed="false">
      <c r="B2" s="19" t="s">
        <v>46</v>
      </c>
      <c r="C2" s="19"/>
      <c r="D2" s="19"/>
    </row>
    <row r="3" customFormat="false" ht="19.5" hidden="false" customHeight="true" outlineLevel="0" collapsed="false">
      <c r="B3" s="19"/>
      <c r="C3" s="19"/>
      <c r="D3" s="19"/>
    </row>
    <row r="4" customFormat="false" ht="19.5" hidden="false" customHeight="true" outlineLevel="0" collapsed="false">
      <c r="B4" s="20" t="s">
        <v>47</v>
      </c>
      <c r="C4" s="20"/>
      <c r="D4" s="20"/>
    </row>
    <row r="5" customFormat="false" ht="3.75" hidden="false" customHeight="true" outlineLevel="0" collapsed="false">
      <c r="B5" s="4"/>
      <c r="C5" s="4"/>
      <c r="D5" s="4"/>
    </row>
    <row r="6" customFormat="false" ht="18" hidden="false" customHeight="false" outlineLevel="0" collapsed="false"/>
    <row r="7" customFormat="false" ht="33.75" hidden="false" customHeight="true" outlineLevel="0" collapsed="false">
      <c r="B7" s="21"/>
      <c r="C7" s="22" t="s">
        <v>48</v>
      </c>
      <c r="D7" s="22" t="s">
        <v>49</v>
      </c>
    </row>
    <row r="8" customFormat="false" ht="18" hidden="false" customHeight="false" outlineLevel="0" collapsed="false">
      <c r="B8" s="35" t="s">
        <v>50</v>
      </c>
      <c r="C8" s="26" t="n">
        <f aca="false">Borrowings!C7*Borrowings!C8*Borrowings!C9/12</f>
        <v>400</v>
      </c>
      <c r="D8" s="26" t="n">
        <f aca="false">Borrowings!C7*Borrowings!C8*Borrowings!C9/12</f>
        <v>400</v>
      </c>
    </row>
    <row r="9" customFormat="false" ht="18" hidden="false" customHeight="false" outlineLevel="0" collapsed="false">
      <c r="B9" s="35" t="s">
        <v>51</v>
      </c>
      <c r="C9" s="26" t="n">
        <f aca="false">-Borrowings!C10</f>
        <v>-100</v>
      </c>
      <c r="D9" s="26" t="n">
        <v>0</v>
      </c>
    </row>
    <row r="10" customFormat="false" ht="18" hidden="false" customHeight="false" outlineLevel="0" collapsed="false">
      <c r="B10" s="35" t="s">
        <v>52</v>
      </c>
      <c r="C10" s="26" t="n">
        <f aca="false">MAX(0,Expenditure!E18-Borrowings!C7)</f>
        <v>3000</v>
      </c>
      <c r="D10" s="26" t="n">
        <f aca="false">MAX(0,Expenditure!E18-Borrowings!C7)</f>
        <v>3000</v>
      </c>
    </row>
    <row r="11" customFormat="false" ht="18" hidden="false" customHeight="false" outlineLevel="0" collapsed="false">
      <c r="B11" s="35" t="s">
        <v>12</v>
      </c>
      <c r="C11" s="36" t="n">
        <f aca="false">Borrowings!D18</f>
        <v>0.07</v>
      </c>
      <c r="D11" s="36" t="n">
        <f aca="false">Borrowings!D18</f>
        <v>0.07</v>
      </c>
    </row>
    <row r="12" customFormat="false" ht="18" hidden="false" customHeight="false" outlineLevel="0" collapsed="false">
      <c r="B12" s="35" t="s">
        <v>53</v>
      </c>
      <c r="C12" s="26" t="n">
        <f aca="false">MIN(C10*C11,Borrowings!E17)</f>
        <v>210</v>
      </c>
      <c r="D12" s="26" t="n">
        <f aca="false">MIN(D10*D11,Borrowings!E17)</f>
        <v>210</v>
      </c>
    </row>
    <row r="13" customFormat="false" ht="18" hidden="false" customHeight="false" outlineLevel="0" collapsed="false">
      <c r="B13" s="37" t="s">
        <v>46</v>
      </c>
      <c r="C13" s="38" t="n">
        <f aca="false">C8+C9+C12</f>
        <v>510</v>
      </c>
      <c r="D13" s="38" t="n">
        <f aca="false">D8+D9+D12</f>
        <v>610</v>
      </c>
    </row>
    <row r="14" customFormat="false" ht="18" hidden="false" customHeight="false" outlineLevel="0" collapsed="false"/>
    <row r="15" customFormat="false" ht="18" hidden="false" customHeight="false" outlineLevel="0" collapsed="false">
      <c r="B15" s="35" t="s">
        <v>54</v>
      </c>
      <c r="C15" s="26" t="n">
        <f aca="false">C8+Borrowings!E17</f>
        <v>1450</v>
      </c>
      <c r="D15" s="26" t="n">
        <f aca="false">D8+Borrowings!E17</f>
        <v>1450</v>
      </c>
    </row>
    <row r="16" customFormat="false" ht="18" hidden="false" customHeight="false" outlineLevel="0" collapsed="false">
      <c r="B16" s="35" t="s">
        <v>37</v>
      </c>
      <c r="C16" s="26" t="n">
        <f aca="false">Borrowings!C10</f>
        <v>100</v>
      </c>
      <c r="D16" s="26" t="n">
        <f aca="false">Borrowings!C10</f>
        <v>100</v>
      </c>
    </row>
    <row r="17" customFormat="false" ht="18" hidden="false" customHeight="false" outlineLevel="0" collapsed="false">
      <c r="B17" s="27" t="s">
        <v>55</v>
      </c>
      <c r="C17" s="28" t="n">
        <f aca="false">C15-C13-C16</f>
        <v>840</v>
      </c>
      <c r="D17" s="28" t="n">
        <f aca="false">D15-D13-D16</f>
        <v>740</v>
      </c>
    </row>
    <row r="18" customFormat="false" ht="18" hidden="false" customHeight="false" outlineLevel="0" collapsed="false">
      <c r="B18" s="39" t="s">
        <v>56</v>
      </c>
      <c r="C18" s="40" t="str">
        <f aca="false">IF(AND(C13&lt;=C15+0.5,D13&lt;=D15+0.5),"✓ Within the limit","✗ Above the limit")</f>
        <v>✓ Within the limit</v>
      </c>
      <c r="D18" s="40"/>
    </row>
    <row r="19" customFormat="false" ht="18" hidden="false" customHeight="false" outlineLevel="0" collapsed="false"/>
    <row r="20" customFormat="false" ht="18" hidden="false" customHeight="false" outlineLevel="0" collapsed="false">
      <c r="B20" s="27" t="s">
        <v>57</v>
      </c>
      <c r="C20" s="28" t="n">
        <f aca="false">D13-C13</f>
        <v>100</v>
      </c>
    </row>
    <row r="21" customFormat="false" ht="18" hidden="false" customHeight="false" outlineLevel="0" collapsed="false">
      <c r="B21" s="27" t="s">
        <v>58</v>
      </c>
      <c r="C21" s="28" t="n">
        <f aca="false">C17-D17</f>
        <v>100</v>
      </c>
    </row>
    <row r="22" customFormat="false" ht="18" hidden="false" customHeight="false" outlineLevel="0" collapsed="false"/>
    <row r="23" customFormat="false" ht="18" hidden="false" customHeight="true" outlineLevel="0" collapsed="false">
      <c r="B23" s="29" t="s">
        <v>59</v>
      </c>
      <c r="C23" s="29"/>
      <c r="D23" s="29"/>
    </row>
    <row r="24" customFormat="false" ht="18" hidden="false" customHeight="false" outlineLevel="0" collapsed="false">
      <c r="B24" s="29"/>
      <c r="C24" s="29"/>
      <c r="D24" s="29"/>
    </row>
    <row r="25" customFormat="false" ht="18" hidden="false" customHeight="false" outlineLevel="0" collapsed="false">
      <c r="B25" s="29"/>
      <c r="C25" s="29"/>
      <c r="D25" s="29"/>
    </row>
    <row r="26" customFormat="false" ht="18" hidden="false" customHeight="false" outlineLevel="0" collapsed="false">
      <c r="B26" s="29"/>
      <c r="C26" s="29"/>
      <c r="D26" s="29"/>
    </row>
  </sheetData>
  <mergeCells count="4">
    <mergeCell ref="B2:D3"/>
    <mergeCell ref="B4:D4"/>
    <mergeCell ref="C18:D18"/>
    <mergeCell ref="B23:D26"/>
  </mergeCells>
  <conditionalFormatting sqref="C18">
    <cfRule type="expression" priority="2" aboveAverage="0" equalAverage="0" bottom="0" percent="0" rank="0" text="" dxfId="0">
      <formula>LEFT(C18,1)="✓"</formula>
    </cfRule>
    <cfRule type="expression" priority="3" aboveAverage="0" equalAverage="0" bottom="0" percent="0" rank="0" text="" dxfId="1">
      <formula>LEFT(C18,1)&lt;&gt;"✓"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2026-10-26T07:26:44Z</dcterms:created>
  <dc:creator>openpyxl</dc:creator>
  <dc:description/>
  <dc:language>en-US</dc:language>
  <cp:lastModifiedBy/>
  <dcterms:modified xsi:type="dcterms:W3CDTF">2026-10-26T12:26:59Z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